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05" yWindow="65371" windowWidth="15210" windowHeight="13335" tabRatio="844" firstSheet="1" activeTab="1"/>
  </bookViews>
  <sheets>
    <sheet name="xxxxxx" sheetId="1" state="veryHidden" r:id="rId1"/>
    <sheet name="UVOD" sheetId="2" r:id="rId2"/>
    <sheet name="UCETNI_DATA" sheetId="3" r:id="rId3"/>
    <sheet name="ZAKL_DATA" sheetId="4" r:id="rId4"/>
    <sheet name="ZAV" sheetId="5" r:id="rId5"/>
    <sheet name="R1" sheetId="6" r:id="rId6"/>
    <sheet name="V1" sheetId="7" r:id="rId7"/>
    <sheet name="Příloha" sheetId="8" r:id="rId8"/>
    <sheet name="Export do DzPPO" sheetId="9" r:id="rId9"/>
  </sheets>
  <definedNames>
    <definedName name="_xlnm.Print_Area" localSheetId="8">'Export do DzPPO'!$B$1:$L$148</definedName>
    <definedName name="_xlnm.Print_Area" localSheetId="7">'Příloha'!$B$1:$J$398</definedName>
    <definedName name="_xlnm.Print_Area" localSheetId="5">'R1'!$A$1:$L$47</definedName>
    <definedName name="_xlnm.Print_Area" localSheetId="2">'UCETNI_DATA'!$A$1:$B$270</definedName>
    <definedName name="_xlnm.Print_Area" localSheetId="1">'UVOD'!$A$1:$K$29</definedName>
    <definedName name="_xlnm.Print_Area" localSheetId="6">'V1'!$A$1:$L$43</definedName>
    <definedName name="_xlnm.Print_Area" localSheetId="3">'ZAKL_DATA'!$A$1:$E$42</definedName>
    <definedName name="_xlnm.Print_Area" localSheetId="4">'ZAV'!$A$1:$G$38</definedName>
  </definedNames>
  <calcPr fullCalcOnLoad="1"/>
</workbook>
</file>

<file path=xl/comments4.xml><?xml version="1.0" encoding="utf-8"?>
<comments xmlns="http://schemas.openxmlformats.org/spreadsheetml/2006/main">
  <authors>
    <author>Martin Štěpán</author>
  </authors>
  <commentList>
    <comment ref="A1" authorId="0">
      <text>
        <r>
          <rPr>
            <b/>
            <sz val="8"/>
            <rFont val="Tahoma"/>
            <family val="2"/>
          </rPr>
          <t>Martin Štěpán:</t>
        </r>
        <r>
          <rPr>
            <sz val="8"/>
            <rFont val="Tahoma"/>
            <family val="2"/>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5.xml><?xml version="1.0" encoding="utf-8"?>
<comments xmlns="http://schemas.openxmlformats.org/spreadsheetml/2006/main">
  <authors>
    <author>Martin Štěpán</author>
  </authors>
  <commentList>
    <comment ref="A3" authorId="0">
      <text>
        <r>
          <rPr>
            <b/>
            <sz val="8"/>
            <rFont val="Tahoma"/>
            <family val="2"/>
          </rPr>
          <t>Martin Štěpán:</t>
        </r>
        <r>
          <rPr>
            <sz val="8"/>
            <rFont val="Tahoma"/>
            <family val="2"/>
          </rPr>
          <t xml:space="preserve">
Údaje ve žlutých polích lze měnit ( kromě položky DIČ ). Přesto doporučujeme nejprve vyplnit list ZAKL_DATA nejlépe nakopírováním z již vyplněného listu z jiného daňového přiznání. Z tohoto listu se přenesou údaje na tuto stránku.
</t>
        </r>
      </text>
    </comment>
    <comment ref="E16" authorId="0">
      <text>
        <r>
          <rPr>
            <b/>
            <sz val="8"/>
            <rFont val="Tahoma"/>
            <family val="2"/>
          </rPr>
          <t>Martin Štěpán:</t>
        </r>
        <r>
          <rPr>
            <sz val="8"/>
            <rFont val="Tahoma"/>
            <family val="2"/>
          </rPr>
          <t xml:space="preserve">
Začněte s vyplňováním této buňky, ostatní závěrkové dny se automaticky dopočítají.</t>
        </r>
      </text>
    </comment>
  </commentList>
</comments>
</file>

<file path=xl/comments6.xml><?xml version="1.0" encoding="utf-8"?>
<comments xmlns="http://schemas.openxmlformats.org/spreadsheetml/2006/main">
  <authors>
    <author>Martin Štěpán</author>
  </authors>
  <commentList>
    <comment ref="J12" authorId="0">
      <text>
        <r>
          <rPr>
            <b/>
            <sz val="8"/>
            <rFont val="Tahoma"/>
            <family val="2"/>
          </rPr>
          <t>Martin Štěpán:</t>
        </r>
        <r>
          <rPr>
            <sz val="8"/>
            <rFont val="Tahoma"/>
            <family val="2"/>
          </rPr>
          <t xml:space="preserve">
Do sloupce Korekce je nutno  v souladu s účetními předpisy vpisovat záporné hodnoty.</t>
        </r>
      </text>
    </comment>
  </commentList>
</comments>
</file>

<file path=xl/comments8.xml><?xml version="1.0" encoding="utf-8"?>
<comments xmlns="http://schemas.openxmlformats.org/spreadsheetml/2006/main">
  <authors>
    <author>Martin Štěpán</author>
  </authors>
  <commentLis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 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2"/>
          </rPr>
          <t xml:space="preserve">
</t>
        </r>
      </text>
    </comment>
    <comment ref="I3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4"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123" authorId="0">
      <text>
        <r>
          <rPr>
            <b/>
            <sz val="8"/>
            <rFont val="Tahoma"/>
            <family val="2"/>
          </rPr>
          <t>Martin Štěpán:</t>
        </r>
        <r>
          <rPr>
            <sz val="8"/>
            <rFont val="Tahoma"/>
            <family val="2"/>
          </rPr>
          <t xml:space="preserve">
Nehodící se šrtněte, nejlépe tak, že odstraníte celý řádek.
</t>
        </r>
      </text>
    </comment>
    <comment ref="B128" authorId="0">
      <text>
        <r>
          <rPr>
            <b/>
            <sz val="8"/>
            <rFont val="Tahoma"/>
            <family val="2"/>
          </rPr>
          <t>Martin Štěpán:</t>
        </r>
        <r>
          <rPr>
            <sz val="8"/>
            <rFont val="Tahoma"/>
            <family val="2"/>
          </rPr>
          <t xml:space="preserve">
Nehodící se šrtněte, nejlépe tak, že odstraníte celý řádek.</t>
        </r>
      </text>
    </comment>
    <comment ref="B135" authorId="0">
      <text>
        <r>
          <rPr>
            <b/>
            <sz val="8"/>
            <rFont val="Tahoma"/>
            <family val="2"/>
          </rPr>
          <t>Martin Štěpán:</t>
        </r>
        <r>
          <rPr>
            <sz val="8"/>
            <rFont val="Tahoma"/>
            <family val="2"/>
          </rPr>
          <t xml:space="preserve">
Nehodící se šrtněte, nejlépe tak, že odstraníte celý řádek.</t>
        </r>
      </text>
    </comment>
    <comment ref="B140" authorId="0">
      <text>
        <r>
          <rPr>
            <b/>
            <sz val="8"/>
            <rFont val="Tahoma"/>
            <family val="2"/>
          </rPr>
          <t>Martin Štěpán:</t>
        </r>
        <r>
          <rPr>
            <sz val="8"/>
            <rFont val="Tahoma"/>
            <family val="2"/>
          </rPr>
          <t xml:space="preserve">
Nehodící se šrtněte, nejlépe tak, že odstraníte celý řádek.</t>
        </r>
      </text>
    </comment>
    <comment ref="B147" authorId="0">
      <text>
        <r>
          <rPr>
            <b/>
            <sz val="8"/>
            <rFont val="Tahoma"/>
            <family val="2"/>
          </rPr>
          <t>Martin Štěpán:</t>
        </r>
        <r>
          <rPr>
            <sz val="8"/>
            <rFont val="Tahoma"/>
            <family val="2"/>
          </rPr>
          <t xml:space="preserve">
Nehodící se šrtněte, nejlépe tak, že odstraníte celý řádek.
</t>
        </r>
      </text>
    </comment>
    <comment ref="B155" authorId="0">
      <text>
        <r>
          <rPr>
            <b/>
            <sz val="8"/>
            <rFont val="Tahoma"/>
            <family val="2"/>
          </rPr>
          <t>Martin Štěpán:</t>
        </r>
        <r>
          <rPr>
            <sz val="8"/>
            <rFont val="Tahoma"/>
            <family val="2"/>
          </rPr>
          <t xml:space="preserve">
Nehodící se šrtněte, nejlépe tak, že odstraníte celý řádek.
</t>
        </r>
      </text>
    </comment>
    <comment ref="B163" authorId="0">
      <text>
        <r>
          <rPr>
            <b/>
            <sz val="8"/>
            <rFont val="Tahoma"/>
            <family val="2"/>
          </rPr>
          <t>Martin Štěpán:</t>
        </r>
        <r>
          <rPr>
            <sz val="8"/>
            <rFont val="Tahoma"/>
            <family val="2"/>
          </rPr>
          <t xml:space="preserve">
Nehodící se šrtněte, nejlépe tak, že odstraníte celý řádek.
</t>
        </r>
      </text>
    </comment>
    <comment ref="B168" authorId="0">
      <text>
        <r>
          <rPr>
            <b/>
            <sz val="8"/>
            <rFont val="Tahoma"/>
            <family val="2"/>
          </rPr>
          <t>Martin Štěpán:</t>
        </r>
        <r>
          <rPr>
            <sz val="8"/>
            <rFont val="Tahoma"/>
            <family val="2"/>
          </rPr>
          <t xml:space="preserve">
Nehodící se šrtněte, nejlépe tak, že odstraníte celý řádek.
</t>
        </r>
      </text>
    </comment>
    <comment ref="B175" authorId="0">
      <text>
        <r>
          <rPr>
            <b/>
            <sz val="8"/>
            <rFont val="Tahoma"/>
            <family val="2"/>
          </rPr>
          <t>Martin Štěpán:</t>
        </r>
        <r>
          <rPr>
            <sz val="8"/>
            <rFont val="Tahoma"/>
            <family val="2"/>
          </rPr>
          <t xml:space="preserve">
Nehodící se šrtněte, nejlépe tak, že odstraníte celý řádek.</t>
        </r>
      </text>
    </comment>
    <comment ref="B180" authorId="0">
      <text>
        <r>
          <rPr>
            <b/>
            <sz val="8"/>
            <rFont val="Tahoma"/>
            <family val="2"/>
          </rPr>
          <t>Martin Štěpán:</t>
        </r>
        <r>
          <rPr>
            <sz val="8"/>
            <rFont val="Tahoma"/>
            <family val="2"/>
          </rPr>
          <t xml:space="preserve">
Nehodící se šrtněte, nejlépe tak, že odstraníte celý řádek.</t>
        </r>
      </text>
    </comment>
    <comment ref="B186" authorId="0">
      <text>
        <r>
          <rPr>
            <b/>
            <sz val="8"/>
            <rFont val="Tahoma"/>
            <family val="2"/>
          </rPr>
          <t>Martin Štěpán:</t>
        </r>
        <r>
          <rPr>
            <sz val="8"/>
            <rFont val="Tahoma"/>
            <family val="2"/>
          </rPr>
          <t xml:space="preserve">
Nehodící se šrtněte, nejlépe tak, že odstraníte celý řádek.</t>
        </r>
      </text>
    </comment>
    <comment ref="B192" authorId="0">
      <text>
        <r>
          <rPr>
            <b/>
            <sz val="8"/>
            <rFont val="Tahoma"/>
            <family val="2"/>
          </rPr>
          <t>Martin Štěpán:</t>
        </r>
        <r>
          <rPr>
            <sz val="8"/>
            <rFont val="Tahoma"/>
            <family val="2"/>
          </rPr>
          <t xml:space="preserve">
Nehodící se šrtněte, nejlépe tak, že odstraníte celý řádek.</t>
        </r>
      </text>
    </comment>
    <comment ref="I20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10" authorId="0">
      <text>
        <r>
          <rPr>
            <b/>
            <sz val="8"/>
            <rFont val="Tahoma"/>
            <family val="2"/>
          </rPr>
          <t>Martin Štěpán:</t>
        </r>
        <r>
          <rPr>
            <sz val="8"/>
            <rFont val="Tahoma"/>
            <family val="2"/>
          </rPr>
          <t xml:space="preserve">
Nehodící se šrtněte, nejlépe tak, že odstraníte celý řádek.</t>
        </r>
      </text>
    </comment>
    <comment ref="B227" authorId="0">
      <text>
        <r>
          <rPr>
            <b/>
            <sz val="8"/>
            <rFont val="Tahoma"/>
            <family val="2"/>
          </rPr>
          <t>Martin Štěpán:</t>
        </r>
        <r>
          <rPr>
            <sz val="8"/>
            <rFont val="Tahoma"/>
            <family val="2"/>
          </rPr>
          <t xml:space="preserve">
Nehodící se šrtněte, nejlépe tak, že odstraníte celý řádek.</t>
        </r>
      </text>
    </comment>
    <comment ref="B237" authorId="0">
      <text>
        <r>
          <rPr>
            <b/>
            <sz val="8"/>
            <rFont val="Tahoma"/>
            <family val="2"/>
          </rPr>
          <t>Martin Štěpán:</t>
        </r>
        <r>
          <rPr>
            <sz val="8"/>
            <rFont val="Tahoma"/>
            <family val="2"/>
          </rPr>
          <t xml:space="preserve">
Nehodící se šrtněte, nejlépe tak, že odstraníte celý řádek.</t>
        </r>
      </text>
    </comment>
    <comment ref="I247"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53" authorId="0">
      <text>
        <r>
          <rPr>
            <b/>
            <sz val="8"/>
            <rFont val="Tahoma"/>
            <family val="2"/>
          </rPr>
          <t>Martin Štěpán:</t>
        </r>
        <r>
          <rPr>
            <sz val="8"/>
            <rFont val="Tahoma"/>
            <family val="2"/>
          </rPr>
          <t xml:space="preserve">
Nehodící se šrtněte, nejlépe tak, že odstraníte celý řádek.</t>
        </r>
      </text>
    </comment>
    <comment ref="G267"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2"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řádeke, nastavte výšku na 15. Má-li text x řádků, nastavte výšku dle vzorce 13x+3 ( tedy pro 2 řádky = 29, pro 3 řádky 42, pro 4 řádky 55 atd. ) </t>
        </r>
      </text>
    </comment>
    <comment ref="J348"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6"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7" authorId="0">
      <text>
        <r>
          <rPr>
            <b/>
            <sz val="8"/>
            <rFont val="Tahoma"/>
            <family val="2"/>
          </rPr>
          <t>Martin Štěpán:</t>
        </r>
        <r>
          <rPr>
            <sz val="8"/>
            <rFont val="Tahoma"/>
            <family val="2"/>
          </rPr>
          <t xml:space="preserve">
Tuto položku povinně  vyplňují pouze akciové společnosti s více než jedním společníkem.</t>
        </r>
      </text>
    </comment>
    <comment ref="I389"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3" authorId="0">
      <text>
        <r>
          <rPr>
            <b/>
            <sz val="8"/>
            <rFont val="Tahoma"/>
            <family val="2"/>
          </rPr>
          <t>Martin Štěpán:</t>
        </r>
        <r>
          <rPr>
            <sz val="8"/>
            <rFont val="Tahoma"/>
            <family val="2"/>
          </rPr>
          <t xml:space="preserve">
Tuto položku povinně  vyplňují pouze akciové společnosti s více než jedním společníkem.</t>
        </r>
      </text>
    </comment>
    <comment ref="I39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70"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21" authorId="0">
      <text>
        <r>
          <rPr>
            <b/>
            <sz val="8"/>
            <rFont val="Tahoma"/>
            <family val="2"/>
          </rPr>
          <t>Martin Štěpán:</t>
        </r>
        <r>
          <rPr>
            <sz val="8"/>
            <rFont val="Tahoma"/>
            <family val="2"/>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2"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1"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3"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9"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2"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<sst xmlns="http://schemas.openxmlformats.org/spreadsheetml/2006/main" count="1946" uniqueCount="974">
  <si>
    <t>472</t>
  </si>
  <si>
    <t>473</t>
  </si>
  <si>
    <t>Emitované dluhopisy</t>
  </si>
  <si>
    <t>474</t>
  </si>
  <si>
    <t>475</t>
  </si>
  <si>
    <t>478</t>
  </si>
  <si>
    <t>Dlouhodobé směnky k úhradě</t>
  </si>
  <si>
    <t>479</t>
  </si>
  <si>
    <t>481</t>
  </si>
  <si>
    <t>491</t>
  </si>
  <si>
    <t>Účet individuálního podnikatele</t>
  </si>
  <si>
    <t>501</t>
  </si>
  <si>
    <t>Spotřeba materiálu</t>
  </si>
  <si>
    <t>502</t>
  </si>
  <si>
    <t>Spotřeba energie</t>
  </si>
  <si>
    <t>503</t>
  </si>
  <si>
    <t>Spotřeba ostatních neskladovatelných dodávek</t>
  </si>
  <si>
    <t>504</t>
  </si>
  <si>
    <t>Prodané zboží</t>
  </si>
  <si>
    <t>511</t>
  </si>
  <si>
    <t>Opravy a udržování</t>
  </si>
  <si>
    <t>512</t>
  </si>
  <si>
    <t>Cestovné</t>
  </si>
  <si>
    <t>513</t>
  </si>
  <si>
    <t>Náklady na reprezentaci</t>
  </si>
  <si>
    <t>518</t>
  </si>
  <si>
    <t>Ostatní služby</t>
  </si>
  <si>
    <t>521</t>
  </si>
  <si>
    <t>522</t>
  </si>
  <si>
    <t>Příjmy společníků obchodní korporace ze závislé činnosti</t>
  </si>
  <si>
    <t>523</t>
  </si>
  <si>
    <t>524</t>
  </si>
  <si>
    <t>Zákonné sociální a zdravotní pojištění</t>
  </si>
  <si>
    <t>525</t>
  </si>
  <si>
    <t>Ostatní sociální pojištění</t>
  </si>
  <si>
    <t>526</t>
  </si>
  <si>
    <t>527</t>
  </si>
  <si>
    <t>Zákonné sociální náklady</t>
  </si>
  <si>
    <t>528</t>
  </si>
  <si>
    <t>Ostatní sociální náklady</t>
  </si>
  <si>
    <t>531</t>
  </si>
  <si>
    <t>Daň silniční</t>
  </si>
  <si>
    <t>532</t>
  </si>
  <si>
    <t>Daň z nemovitých věcí</t>
  </si>
  <si>
    <t>538</t>
  </si>
  <si>
    <t>541</t>
  </si>
  <si>
    <t>Zůstatková cena prodaného dlouhodob. nehmot. a hmot. majetku</t>
  </si>
  <si>
    <t>542</t>
  </si>
  <si>
    <t>Prodaný materiál</t>
  </si>
  <si>
    <t>543</t>
  </si>
  <si>
    <t>Dary</t>
  </si>
  <si>
    <t>544</t>
  </si>
  <si>
    <t>Smluvní pokuty a úroky z prodlení</t>
  </si>
  <si>
    <t>545</t>
  </si>
  <si>
    <t>Ostatní pokuty a penále</t>
  </si>
  <si>
    <t>546</t>
  </si>
  <si>
    <t>Odpis pohledávky</t>
  </si>
  <si>
    <t>548</t>
  </si>
  <si>
    <t>549</t>
  </si>
  <si>
    <t>Manka a škody z provozní činnosti</t>
  </si>
  <si>
    <t>551</t>
  </si>
  <si>
    <t>552</t>
  </si>
  <si>
    <t>Tvorba a zúčtování rezerv podle zvláštních právních předpisů</t>
  </si>
  <si>
    <t>554</t>
  </si>
  <si>
    <t>Tvorba a zúčtování ostatních rezerv</t>
  </si>
  <si>
    <t>555</t>
  </si>
  <si>
    <t>Tvorba a zúčtování komplexních nákladů příštích období</t>
  </si>
  <si>
    <t>557</t>
  </si>
  <si>
    <t>Zúčtování oprávky k oceňovacímu rozdílu k nabytému majetku</t>
  </si>
  <si>
    <t>558</t>
  </si>
  <si>
    <t>Tvorba a zúčtování zákonných opravných položek v provozní činnosti</t>
  </si>
  <si>
    <t>559</t>
  </si>
  <si>
    <t>561</t>
  </si>
  <si>
    <t>562</t>
  </si>
  <si>
    <t>563</t>
  </si>
  <si>
    <t>564</t>
  </si>
  <si>
    <t>Náklady z přecenění cenných papírů</t>
  </si>
  <si>
    <t>566</t>
  </si>
  <si>
    <t>567</t>
  </si>
  <si>
    <t>Náklady z derivátových operací</t>
  </si>
  <si>
    <t>568</t>
  </si>
  <si>
    <t>569</t>
  </si>
  <si>
    <t>Manka a škody na finančním majetku</t>
  </si>
  <si>
    <t>574</t>
  </si>
  <si>
    <t>Tvorba a zúčtování finančních rezerv</t>
  </si>
  <si>
    <t>579</t>
  </si>
  <si>
    <t>Tvorba a zúčtování opravných položek ve finanční činnosti</t>
  </si>
  <si>
    <t>581</t>
  </si>
  <si>
    <t>582</t>
  </si>
  <si>
    <t>584</t>
  </si>
  <si>
    <t>591</t>
  </si>
  <si>
    <t>592</t>
  </si>
  <si>
    <t>593</t>
  </si>
  <si>
    <t>595</t>
  </si>
  <si>
    <t>Dodatečné odvody daně z příjmů</t>
  </si>
  <si>
    <t>596</t>
  </si>
  <si>
    <t>597</t>
  </si>
  <si>
    <t>598</t>
  </si>
  <si>
    <t>599</t>
  </si>
  <si>
    <t>Tvorba a zúčtování rezervy na daň z příjmů</t>
  </si>
  <si>
    <t>601</t>
  </si>
  <si>
    <t>Tržby za vlastní výrobky</t>
  </si>
  <si>
    <t>602</t>
  </si>
  <si>
    <t>Tržby z prodeje služeb</t>
  </si>
  <si>
    <t>604</t>
  </si>
  <si>
    <t>Tržby za zboží</t>
  </si>
  <si>
    <t>Změna stavu nedokončené výroby</t>
  </si>
  <si>
    <t>Změna stavu výrobků</t>
  </si>
  <si>
    <t>Změna stavu zvířat</t>
  </si>
  <si>
    <t>Aktivace materiálu a zboží</t>
  </si>
  <si>
    <t>Aktivace vnitropodnikových služeb</t>
  </si>
  <si>
    <t>Aktivace dlouhodobého nehmotného majetku</t>
  </si>
  <si>
    <t>Aktivace dlouhodobého hmotného majetku</t>
  </si>
  <si>
    <t>641</t>
  </si>
  <si>
    <t>Tržby z prodeje dlouhodobého nehmotného a hmotného majetku</t>
  </si>
  <si>
    <t>642</t>
  </si>
  <si>
    <t>Tržby z prodeje materiálu</t>
  </si>
  <si>
    <t>644</t>
  </si>
  <si>
    <t>646</t>
  </si>
  <si>
    <t>Výnosy z odepsaných pohledávek</t>
  </si>
  <si>
    <t>648</t>
  </si>
  <si>
    <t>661</t>
  </si>
  <si>
    <t>662</t>
  </si>
  <si>
    <t>663</t>
  </si>
  <si>
    <t>664</t>
  </si>
  <si>
    <t>665</t>
  </si>
  <si>
    <t>666</t>
  </si>
  <si>
    <t>Výnosy z krátkodobého finančního majetku</t>
  </si>
  <si>
    <t>667</t>
  </si>
  <si>
    <t>Výnosy z derivátových operací</t>
  </si>
  <si>
    <t>668</t>
  </si>
  <si>
    <t>697</t>
  </si>
  <si>
    <t/>
  </si>
  <si>
    <t>Kontrolní součet</t>
  </si>
  <si>
    <t>Rozdíl MD / Dal*)</t>
  </si>
  <si>
    <t>Rozdíl</t>
  </si>
  <si>
    <t>Hosp. výsledek</t>
  </si>
  <si>
    <t>HV - zaokrouhlení</t>
  </si>
  <si>
    <t>Max náklad</t>
  </si>
  <si>
    <t>Max výnos</t>
  </si>
  <si>
    <t>Max aktiva</t>
  </si>
  <si>
    <t>Max pasiva</t>
  </si>
  <si>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</si>
  <si>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</si>
  <si>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</si>
  <si>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</si>
  <si>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</si>
  <si>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</si>
  <si>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</si>
  <si>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</si>
  <si>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</si>
  <si>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</si>
  <si>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</si>
  <si>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</si>
  <si>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</si>
  <si>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</si>
  <si>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</si>
  <si>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</si>
  <si>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</si>
  <si>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</si>
  <si>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</si>
  <si>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</si>
  <si>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</si>
  <si>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</si>
  <si>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</si>
  <si>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</si>
  <si>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</si>
  <si>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</si>
  <si>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</si>
  <si>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</si>
  <si>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</si>
  <si>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</si>
  <si>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</si>
  <si>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</si>
  <si>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</si>
  <si>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</si>
  <si>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</si>
  <si>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</si>
  <si>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</si>
  <si>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</si>
  <si>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</si>
  <si>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</si>
  <si>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</si>
  <si>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</si>
  <si>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</si>
  <si>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</si>
  <si>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</si>
  <si>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</si>
  <si>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</si>
  <si>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</si>
  <si>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</si>
  <si>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</si>
  <si>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</si>
  <si>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</si>
  <si>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VI.</t>
  </si>
  <si>
    <t>*</t>
  </si>
  <si>
    <t xml:space="preserve">Tržby za prodej zboží </t>
  </si>
  <si>
    <t>Osobní náklady</t>
  </si>
  <si>
    <t>Převod provozních výnosů</t>
  </si>
  <si>
    <t>TEXT</t>
  </si>
  <si>
    <t xml:space="preserve">b  </t>
  </si>
  <si>
    <t>Číslo</t>
  </si>
  <si>
    <t>řádku</t>
  </si>
  <si>
    <t>02</t>
  </si>
  <si>
    <t>03</t>
  </si>
  <si>
    <t>04</t>
  </si>
  <si>
    <t>05</t>
  </si>
  <si>
    <t>06</t>
  </si>
  <si>
    <t>07</t>
  </si>
  <si>
    <t>08</t>
  </si>
  <si>
    <t>09</t>
  </si>
  <si>
    <t>10</t>
  </si>
  <si>
    <t>minulém</t>
  </si>
  <si>
    <t>J.</t>
  </si>
  <si>
    <t>K.</t>
  </si>
  <si>
    <t>L.</t>
  </si>
  <si>
    <t>M.</t>
  </si>
  <si>
    <t>VII.</t>
  </si>
  <si>
    <t>**</t>
  </si>
  <si>
    <t>***</t>
  </si>
  <si>
    <t>Převod finančních výnosů</t>
  </si>
  <si>
    <t>Převod finančních nákladů</t>
  </si>
  <si>
    <t>ROZVAHA</t>
  </si>
  <si>
    <t>označ</t>
  </si>
  <si>
    <t>Běžné účetní období</t>
  </si>
  <si>
    <t>Základní kapitál</t>
  </si>
  <si>
    <t>Označení</t>
  </si>
  <si>
    <t>Skutečnost v účetním období</t>
  </si>
  <si>
    <t>Převod provozních nákladů</t>
  </si>
  <si>
    <t>Dlouhodobý  nehmotný majetek</t>
  </si>
  <si>
    <t>Odpisy dlouhodobého nehmotného a hmotného majetku</t>
  </si>
  <si>
    <t>Převod podílu na výsledku hospodaření společníkům (+/-)</t>
  </si>
  <si>
    <t>VÝKAZ ZISKU A ZTRÁTY</t>
  </si>
  <si>
    <t>IČ</t>
  </si>
  <si>
    <t>Obchodní firma nebo jiný název účetní jednotky</t>
  </si>
  <si>
    <t>Sídlo, bydliště nebo místo podnikání účetní jednotky</t>
  </si>
  <si>
    <t>Pohledávky za upsaný základní kapitál</t>
  </si>
  <si>
    <t>Zásoby</t>
  </si>
  <si>
    <t>Časové rozlišení</t>
  </si>
  <si>
    <t xml:space="preserve">Dlouhodobý hmotný majetek </t>
  </si>
  <si>
    <t xml:space="preserve">Dlouhodobý finanční majetek  </t>
  </si>
  <si>
    <t>Běžné účetní</t>
  </si>
  <si>
    <t>Minulé účetní</t>
  </si>
  <si>
    <t>Výsledek hospodaření minulých let</t>
  </si>
  <si>
    <t>Výsledek hospodaření běžného účetního období ( + / - )</t>
  </si>
  <si>
    <t>Rezervy</t>
  </si>
  <si>
    <t>Krátkodobé závazky</t>
  </si>
  <si>
    <t>Dlouhodobé závazky</t>
  </si>
  <si>
    <t>Dlouhodobý majetek ( ř. 04 až 06 )</t>
  </si>
  <si>
    <t>AKTIVA CELKEM ( ř. 02 + 03 + 07 + 12 )</t>
  </si>
  <si>
    <t>Oběžná aktiva ( ř. 08 až 11 )</t>
  </si>
  <si>
    <t>Ostatní provozní výnosy</t>
  </si>
  <si>
    <t>Ostatní provozní náklady</t>
  </si>
  <si>
    <t>Prodané cenné papíry a podíly</t>
  </si>
  <si>
    <t>Ostatní finanční výnosy</t>
  </si>
  <si>
    <t>Ostatní finanční náklady</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</si>
  <si>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</si>
  <si>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</si>
  <si>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</si>
  <si>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</si>
  <si>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</si>
  <si>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</si>
  <si>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</si>
  <si>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</si>
  <si>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Formulář zpracovala ASPEKT HM, daňová, účetní a auditorská kancelář, www.danovapriznani.cz, business.center.cz</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</si>
  <si>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</si>
  <si>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</si>
  <si>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</si>
  <si>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</si>
  <si>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</si>
  <si>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</si>
  <si>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</si>
  <si>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</si>
  <si>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</si>
  <si>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</si>
  <si>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</si>
  <si>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</si>
  <si>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</si>
  <si>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</si>
  <si>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</si>
  <si>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</si>
  <si>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</si>
  <si>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</si>
  <si>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</si>
  <si>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</si>
  <si>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</si>
  <si>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</si>
  <si>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</si>
  <si>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</si>
  <si>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</si>
  <si>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</si>
  <si>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</si>
  <si>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</si>
  <si>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</si>
  <si>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</si>
  <si>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</si>
  <si>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</si>
  <si>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</si>
  <si>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</si>
  <si>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</si>
  <si>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</si>
  <si>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</si>
  <si>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</si>
  <si>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</si>
  <si>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</si>
  <si>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</si>
  <si>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</si>
  <si>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</si>
  <si>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</si>
  <si>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 údaje jsou vyčísleny v celých tisících Kč )</t>
  </si>
  <si>
    <t>Běžným účetním obdobím se rozumí účetní období od</t>
  </si>
  <si>
    <t>do</t>
  </si>
  <si>
    <t>Minulým účetním obdobím se rozumí účetní období od</t>
  </si>
  <si>
    <t>Obsah účetní závěrky :</t>
  </si>
  <si>
    <t>strana</t>
  </si>
  <si>
    <t>počet stran</t>
  </si>
  <si>
    <t>Rozvaha</t>
  </si>
  <si>
    <t>Výkaz zisků a ztrát</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</si>
  <si>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</si>
  <si>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t>A. Obecné údaje</t>
  </si>
  <si>
    <r>
      <t xml:space="preserve">1. Popis účetní jednotky </t>
    </r>
    <r>
      <rPr>
        <i/>
        <sz val="10"/>
        <rFont val="Arial"/>
        <family val="2"/>
      </rPr>
      <t>( § 39 odst. 1 Vyhlášky )</t>
    </r>
  </si>
  <si>
    <t>Sídlo :</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</si>
  <si>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</si>
  <si>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</si>
  <si>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</si>
  <si>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</si>
  <si>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</si>
  <si>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</si>
  <si>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</si>
  <si>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</si>
  <si>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</si>
  <si>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</si>
  <si>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Změny a dodatky provedené v běžném účetním období v obchodním rejstříku: </t>
  </si>
  <si>
    <t xml:space="preserve">Druh změny (dodatku) </t>
  </si>
  <si>
    <t xml:space="preserve">Datum změny </t>
  </si>
  <si>
    <t>XXX</t>
  </si>
  <si>
    <t>Organizační struktura účetní jednotky a její  zásadní změny v uplynulém účetním období:</t>
  </si>
  <si>
    <t xml:space="preserve">Vedení společnosti a hlavní provozovna se nachází na adrese ????. Společnost má pobočky na adresách ????. Ke své činnosti však využívá obchodní zástupce, kteří jsou rozmístěni po celém území České republiky. 
</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</si>
  <si>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</si>
  <si>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</si>
  <si>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</si>
  <si>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</si>
  <si>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</si>
  <si>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</si>
  <si>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</si>
  <si>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uveďte seznam těchto dohod????</t>
  </si>
  <si>
    <r>
      <t xml:space="preserve">3. Zaměstnanci společnosti, osobní náklady  </t>
    </r>
    <r>
      <rPr>
        <i/>
        <sz val="11"/>
        <rFont val="Arial"/>
        <family val="2"/>
      </rPr>
      <t>( § 39 odst. 3 Vyhlášky )</t>
    </r>
  </si>
  <si>
    <t>Zaměstnanci společnosti včetně řídících pracovníků</t>
  </si>
  <si>
    <t>Zaměstnanci společnosti celkem</t>
  </si>
  <si>
    <t>Z toho řídících pracovníků</t>
  </si>
  <si>
    <t>Mzdové náklady</t>
  </si>
  <si>
    <t>Odměny členům statutárních a dozorčích orgánů společnosti</t>
  </si>
  <si>
    <t>Náklady na sociální zabezpečení a zdravotní pojištění</t>
  </si>
  <si>
    <t>Sociální náklady</t>
  </si>
  <si>
    <t>Osobní náklady celkem</t>
  </si>
  <si>
    <t>Statutární orgány a členové statutárních a dozorčích orgánů</t>
  </si>
  <si>
    <t>Statutární orgány a členové statutárních orgánů</t>
  </si>
  <si>
    <t>Členové dozorčích orgánů</t>
  </si>
  <si>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</si>
  <si>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</si>
  <si>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t>Druh plnění</t>
  </si>
  <si>
    <t>Řídících</t>
  </si>
  <si>
    <t>Statutárních</t>
  </si>
  <si>
    <t>Dozorčích</t>
  </si>
  <si>
    <t>Půjčky a úvěry</t>
  </si>
  <si>
    <t>Poskytnuté záruky a zajištění</t>
  </si>
  <si>
    <t>Důchodové připojištění</t>
  </si>
  <si>
    <t>Životní pojištění</t>
  </si>
  <si>
    <t>Bezplatné užívání osobního automobilu</t>
  </si>
  <si>
    <t>Jiné</t>
  </si>
  <si>
    <t>Celkem</t>
  </si>
  <si>
    <r>
      <t>B. Používané účetní metody, obecné účetní zásady  a způsoby oceňování</t>
    </r>
    <r>
      <rPr>
        <b/>
        <i/>
        <sz val="11"/>
        <rFont val="Arial"/>
        <family val="2"/>
      </rPr>
      <t xml:space="preserve"> </t>
    </r>
    <r>
      <rPr>
        <i/>
        <sz val="11"/>
        <rFont val="Arial"/>
        <family val="2"/>
      </rPr>
      <t>( § 39 odst. 5 Vyhlášky )</t>
    </r>
  </si>
  <si>
    <t>Předkládaná účetní závěrka společnosti byla zpracována na základě zákona č. 563/1991 Sb., o účetnictví a na základě opatření Ministerstva financí  ČR, kterými se stanoví postupy účtování a obsah účetní závěrky pro podnikatele.</t>
  </si>
  <si>
    <r>
      <t xml:space="preserve">1. Způsoby ocenění a odepisování majetku  </t>
    </r>
    <r>
      <rPr>
        <i/>
        <sz val="11"/>
        <rFont val="Arial"/>
        <family val="2"/>
      </rPr>
      <t>( § 39 odst. 5a Vyhlášky )</t>
    </r>
  </si>
  <si>
    <t>1.1. Zásoby</t>
  </si>
  <si>
    <t>Účtování zásob je prováděno :</t>
  </si>
  <si>
    <t>* způsobem A evidence zásob.</t>
  </si>
  <si>
    <t>* způsobem B evidence zásob.</t>
  </si>
  <si>
    <t>* tyto účetní případy se v běžném účetním období u účetní jednotky nevyskytly.</t>
  </si>
  <si>
    <t>Výdej ze skladu je účtován :</t>
  </si>
  <si>
    <t>* metodou FIFO.</t>
  </si>
  <si>
    <t>* skladovými cenami.</t>
  </si>
  <si>
    <t>* průměrnými cenami.</t>
  </si>
  <si>
    <t>* jiným způsobem.</t>
  </si>
  <si>
    <t>Oceňování zásob vytvořených ve vlastní režii je prováděno :</t>
  </si>
  <si>
    <t>* ve skutečných výrobních nákladech zahrnujících přímé náklady a výrobní režii.</t>
  </si>
  <si>
    <t>* v předem stanovených nákladech zahrnujících přímé náklady a výrobní režii.</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</si>
  <si>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</si>
  <si>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</si>
  <si>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</si>
  <si>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1.2. Dlouhodobý majetek</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</si>
  <si>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</si>
  <si>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</si>
  <si>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</si>
  <si>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1.3. Cenné papíry a podíly</t>
  </si>
  <si>
    <t>Ocenění cenných papírů a podílů</t>
  </si>
  <si>
    <t xml:space="preserve"> Ve sledovaném účetním období účetní jednotka oceňovala cenné papíry a majetkové účasti:</t>
  </si>
  <si>
    <t>* cenami pořízení.</t>
  </si>
  <si>
    <t>* jinak.</t>
  </si>
  <si>
    <t>1.4. Zvířata</t>
  </si>
  <si>
    <t xml:space="preserve">Ocenění příchovků a přírůstků zvířat </t>
  </si>
  <si>
    <r>
      <t xml:space="preserve"> Ve sledovaném účetním období účetní jednotka oceňovala </t>
    </r>
    <r>
      <rPr>
        <u val="single"/>
        <sz val="9"/>
        <rFont val="Arial"/>
        <family val="2"/>
      </rPr>
      <t>příchovky</t>
    </r>
    <r>
      <rPr>
        <sz val="9"/>
        <rFont val="Arial"/>
        <family val="2"/>
      </rPr>
      <t xml:space="preserve"> zvířat :</t>
    </r>
  </si>
  <si>
    <t>* vlastními náklady</t>
  </si>
  <si>
    <t>* jinak</t>
  </si>
  <si>
    <r>
      <t xml:space="preserve"> Ve sledovaném účetním období účetní jednotka oceňovala </t>
    </r>
    <r>
      <rPr>
        <u val="single"/>
        <sz val="9"/>
        <rFont val="Arial"/>
        <family val="2"/>
      </rPr>
      <t>přírůstky</t>
    </r>
    <r>
      <rPr>
        <sz val="9"/>
        <rFont val="Arial"/>
        <family val="2"/>
      </rPr>
      <t xml:space="preserve"> zvířat :</t>
    </r>
  </si>
  <si>
    <t>1.5. Odepisování</t>
  </si>
  <si>
    <t>Odepisování dlouhodobého hmotného majetku</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</si>
  <si>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</si>
  <si>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</si>
  <si>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t>Odepisování dlouhodobého nehmotného majetku</t>
  </si>
  <si>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</si>
  <si>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</si>
  <si>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t>Daňové odpisy - použité metody</t>
  </si>
  <si>
    <t>* rovnoměrné odpisy</t>
  </si>
  <si>
    <t>* zrychlené odpisy</t>
  </si>
  <si>
    <t>* mimořádné odpisy</t>
  </si>
  <si>
    <t>Systém odepisování drobného dlouhodobého majetku</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</si>
  <si>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</si>
  <si>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</si>
  <si>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</si>
  <si>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</si>
  <si>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r>
      <t xml:space="preserve">2. Odchylky od metod dle § 7 zákona o účetnictví  </t>
    </r>
    <r>
      <rPr>
        <i/>
        <sz val="11"/>
        <rFont val="Arial"/>
        <family val="2"/>
      </rPr>
      <t>( § 39 odst. 5b Vyhlášky )</t>
    </r>
  </si>
  <si>
    <t>Způsob odchýlení od §7 zákona o účetnictví</t>
  </si>
  <si>
    <t>Finanční vyjádření vlivu na</t>
  </si>
  <si>
    <t>majetek a závazky</t>
  </si>
  <si>
    <t>finanční situaci</t>
  </si>
  <si>
    <t>výsledek hospodaření</t>
  </si>
  <si>
    <r>
      <t xml:space="preserve">3. Způsoby korekcí oceňování aktiv  </t>
    </r>
    <r>
      <rPr>
        <i/>
        <sz val="11"/>
        <rFont val="Arial"/>
        <family val="2"/>
      </rPr>
      <t>( § 39 odst. 5c Vyhlášky )</t>
    </r>
  </si>
  <si>
    <t>3.1. Opravné položky a oprávky k majetku</t>
  </si>
  <si>
    <t>* Tyto účetní případy se v běžném účetním období u účetní jednotky nevyskytly.</t>
  </si>
  <si>
    <t>Druh opravné položky / oprávky</t>
  </si>
  <si>
    <t>Způsob stanovení OP</t>
  </si>
  <si>
    <t>Zdroj informací výpočtu OP</t>
  </si>
  <si>
    <t>Opravné položky k:</t>
  </si>
  <si>
    <t xml:space="preserve">Zůstatek k prvnímu dni </t>
  </si>
  <si>
    <t>Tvorba</t>
  </si>
  <si>
    <t>Zúčtování</t>
  </si>
  <si>
    <t>Zůstatek-  rozvahový den</t>
  </si>
  <si>
    <t>- dlouhodobému  majetku</t>
  </si>
  <si>
    <t>- zásobám</t>
  </si>
  <si>
    <t>- finančnímu majetku</t>
  </si>
  <si>
    <t>- pohledávkám - zákonné</t>
  </si>
  <si>
    <t>- pohledávkám - ostatní</t>
  </si>
  <si>
    <t>3.2. Přepočet cizích měn na českou měnu</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</si>
  <si>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</si>
  <si>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</si>
  <si>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</si>
  <si>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</si>
  <si>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roční kurs vyhlášený ČNB vždy první pracovní den běžného účetního období.</t>
  </si>
  <si>
    <t>3.3. Stanovení reálné hodnoty majetku a závazků oceňovaných reálnou hodnotou, změny reálných hodnot</t>
  </si>
  <si>
    <t xml:space="preserve">Při stanovení reálné hodnoty majetku a závazků byly použity tyto metody : </t>
  </si>
  <si>
    <t>* ????</t>
  </si>
  <si>
    <r>
      <t xml:space="preserve">1. Položky významné pro hodnocení majetkové a finanční situace účetní jednotky </t>
    </r>
    <r>
      <rPr>
        <i/>
        <sz val="11"/>
        <rFont val="Arial"/>
        <family val="2"/>
      </rPr>
      <t>( § 39 odst. 6  Vyhlášky )</t>
    </r>
  </si>
  <si>
    <t>1.1. Doměrky daně z příjmů za minulá účetní období splatné v běžném účetním období</t>
  </si>
  <si>
    <t>Zdaňovací období</t>
  </si>
  <si>
    <t>Důvod doměrku</t>
  </si>
  <si>
    <t>Výše doměrku</t>
  </si>
  <si>
    <t>1.2. Rozpis odloženého daňového závazku nebo pohledávky</t>
  </si>
  <si>
    <t>* Společnost účtovala o odloženém daňovém závazku / odložené daňové pohledávce ????. Vyčíslení výše této položky viz tabulka v následujícím odstavci.</t>
  </si>
  <si>
    <t>1.3. Rezervy</t>
  </si>
  <si>
    <t>Zákonné rezervy</t>
  </si>
  <si>
    <t>Rezerva na daň z příjmů</t>
  </si>
  <si>
    <t>Ostatní rezervy</t>
  </si>
  <si>
    <t>Odložený daňový závazek</t>
  </si>
  <si>
    <t>1.4. Dlouhodobé bankovní úvěry</t>
  </si>
  <si>
    <t>Rok poskytnutí úvěru</t>
  </si>
  <si>
    <t>Rok splatnosti</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</si>
  <si>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</si>
  <si>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</si>
  <si>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</si>
  <si>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</si>
  <si>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</si>
  <si>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</si>
  <si>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</si>
  <si>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</si>
  <si>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</si>
  <si>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</si>
  <si>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1.6. Rozpis přijatých dotací na investiční a provozní účely</t>
  </si>
  <si>
    <t>Důvod dotace</t>
  </si>
  <si>
    <t>Poskytovatel dotace</t>
  </si>
  <si>
    <t>XX</t>
  </si>
  <si>
    <t>1.7. Další doplňující údaje</t>
  </si>
  <si>
    <t>Druh údaje</t>
  </si>
  <si>
    <t>Informace / částka</t>
  </si>
  <si>
    <t>Individuální referenční množství mléka</t>
  </si>
  <si>
    <t>Individuální produkční kvóta</t>
  </si>
  <si>
    <t>Individuální limit prémiových práv</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</si>
  <si>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</si>
  <si>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</si>
  <si>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</si>
  <si>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</si>
  <si>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</si>
  <si>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</si>
  <si>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</si>
  <si>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</si>
  <si>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2. Důležité údaje týkající se majetku a závazků </t>
    </r>
    <r>
      <rPr>
        <i/>
        <sz val="11"/>
        <rFont val="Arial"/>
        <family val="2"/>
      </rPr>
      <t>( § 39 odst. 7 Vyhlášky )</t>
    </r>
  </si>
  <si>
    <t>Počet dnů</t>
  </si>
  <si>
    <t>z obchodního styku</t>
  </si>
  <si>
    <t>ostatní</t>
  </si>
  <si>
    <t>Do 30</t>
  </si>
  <si>
    <t>30 - 60</t>
  </si>
  <si>
    <t>60 – 90</t>
  </si>
  <si>
    <t>90 – 180</t>
  </si>
  <si>
    <t>180 a více</t>
  </si>
  <si>
    <t>Splatnost</t>
  </si>
  <si>
    <t xml:space="preserve">nad 5 let </t>
  </si>
  <si>
    <t xml:space="preserve">nad 10 let </t>
  </si>
  <si>
    <t>Pronajatý majetek</t>
  </si>
  <si>
    <t>účetní hodnota</t>
  </si>
  <si>
    <t>doba pronájmu</t>
  </si>
  <si>
    <t>Zatížený majetek</t>
  </si>
  <si>
    <t>Účetní hodnota</t>
  </si>
  <si>
    <t>Způsob zatížení</t>
  </si>
  <si>
    <t>Výše jištěného závazku</t>
  </si>
  <si>
    <t>Ukončení zajištění</t>
  </si>
  <si>
    <t>Druh závazků</t>
  </si>
  <si>
    <t>výše závazků</t>
  </si>
  <si>
    <t>splatnost závazků</t>
  </si>
  <si>
    <t>Věřitel</t>
  </si>
  <si>
    <t>Obsah změny</t>
  </si>
  <si>
    <t>Datum změny</t>
  </si>
  <si>
    <t>Vliv na rozvahu</t>
  </si>
  <si>
    <t>Vliv na výkaz zisku a ztrát</t>
  </si>
  <si>
    <t>Ohodnocení změny</t>
  </si>
  <si>
    <r>
      <t xml:space="preserve">3. Informace, které nejsou vykázány v rozvaze </t>
    </r>
    <r>
      <rPr>
        <i/>
        <sz val="11"/>
        <rFont val="Arial"/>
        <family val="2"/>
      </rPr>
      <t>( § 39 odst. 9 Vyhlášky )</t>
    </r>
  </si>
  <si>
    <t>Celková výše závazků</t>
  </si>
  <si>
    <t>3.2. Tržní hodnota drobného dlouhodobého hmotného a nehmotného majetku</t>
  </si>
  <si>
    <t>Druh majetku</t>
  </si>
  <si>
    <t>Drobný dlouhodobý hmotný majetek</t>
  </si>
  <si>
    <t>Drobný dlouhodobý nehmotný majetek</t>
  </si>
  <si>
    <t>4.1. Zvláštní transakce provedené mezi účetní jednotkou a většinovými akcionáři</t>
  </si>
  <si>
    <t>Jméno většinové akcionáře</t>
  </si>
  <si>
    <t>Popis transakce</t>
  </si>
  <si>
    <t>Finanční ohodnocení</t>
  </si>
  <si>
    <t>Jméno člena orgánu</t>
  </si>
  <si>
    <t>ÚČETNÍ ZÁVĚRKA V ZJEDNODUŠENÉM ROZSAHU PRO PODNIKATELE ( včetně přílohy k účetní závěrce )</t>
  </si>
  <si>
    <t>Formulář je určen výhradně pro Microsoft Excel. V ostatních obdobných programech nemusí fungovat správně !</t>
  </si>
  <si>
    <t>2</t>
  </si>
  <si>
    <t>Příloha v zjednodušeném rozsahu</t>
  </si>
  <si>
    <r>
      <t xml:space="preserve">4. Další povinné informace </t>
    </r>
    <r>
      <rPr>
        <i/>
        <sz val="11"/>
        <rFont val="Arial"/>
        <family val="2"/>
      </rPr>
      <t>( § 39 odst. 10 Vyhlášky )</t>
    </r>
  </si>
  <si>
    <r>
      <t xml:space="preserve">C. Doplňující údaje k Rozvaze a k Výkazu zisků a ztrát </t>
    </r>
    <r>
      <rPr>
        <b/>
        <i/>
        <sz val="11"/>
        <rFont val="Arial"/>
        <family val="2"/>
      </rPr>
      <t xml:space="preserve"> </t>
    </r>
    <r>
      <rPr>
        <i/>
        <sz val="11"/>
        <rFont val="Arial"/>
        <family val="2"/>
      </rPr>
      <t>( § 39 odst. 6 až 10 Vyhlášky )</t>
    </r>
  </si>
  <si>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</si>
  <si>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</si>
  <si>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</si>
  <si>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</si>
  <si>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</si>
  <si>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</si>
  <si>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t>sestavená v souladu se zákonem č. 563/1991 Sb. o účetnictví, ve znění pozdějších předpisů, s vyhláškou č. 500/2002 Sb. ve znění pozdějších předpisů a s Českými účetními standardy pro podnikatele</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</si>
  <si>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</si>
  <si>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</si>
  <si>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3.1. Celková výše závazků, které nejsou vykázány v rozvaze</t>
  </si>
  <si>
    <t>4.2. Zvláštní transakce provedené mezi účetní jednotkou a členy správních, dozorčích a řídících orgánů</t>
  </si>
  <si>
    <t>Závazky z titulu celních nedoplatků</t>
  </si>
  <si>
    <t xml:space="preserve">2.1. Pohledávky po lhůtě splatnosti </t>
  </si>
  <si>
    <t>2.4. Dlouhodobé pronájmy majetku</t>
  </si>
  <si>
    <t xml:space="preserve">2.3. Dlouhodobé závazky ve lhůtě splatnosti </t>
  </si>
  <si>
    <t xml:space="preserve">2.2. Závazky po lhůtě splatnosti </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</si>
  <si>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</si>
  <si>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</si>
  <si>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</si>
  <si>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</si>
  <si>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t>Finanční úřad pro :</t>
  </si>
  <si>
    <t>Územní pracoviště v, ve, pro :</t>
  </si>
  <si>
    <t>Fondy ze zisku</t>
  </si>
  <si>
    <t>026</t>
  </si>
  <si>
    <t>Rozhodnuto o zálohách na podílu na zisku (-)</t>
  </si>
  <si>
    <t>( ř. 01 - 15 - 16 - 17 - 18 + 20 - 21 - 26 )</t>
  </si>
  <si>
    <t>TENTO FORMULÁŘ UMOŽNUJE VYPLNIT STAVY Z ÚČETNICTVÍ PŘES TABULKU UCETNI_DATA, Z KTERÉ JSOU POTÉ VYGENEROVÁNY VŠECHNY VÝKAZY. POKUD TUTO FUNKČNOST NEPOTŘEBUJETE VYUŽÍT, MŮŽETE VYPLŇOVAT PŘÍMO FINANČNÍ VÝKAZY.</t>
  </si>
  <si>
    <t>Název účtu</t>
  </si>
  <si>
    <t>Stav aktiva / náklady v Kč           = K VYPLNĚNÍ</t>
  </si>
  <si>
    <t>Stav pasiva / výnosy v Kč           = K VYPLNĚNÍ</t>
  </si>
  <si>
    <t>Stav aktiva / náklady v tis. Kč</t>
  </si>
  <si>
    <t>Stav pasiva / výnosy v tis. Kč</t>
  </si>
  <si>
    <t>Stav aktiva / náklady v tis. Kč - korekce 1</t>
  </si>
  <si>
    <t>Stav pasiva / výnosy v tis. Kč - korekce 1</t>
  </si>
  <si>
    <t>Stav aktiva / náklady v tis. Kč - korekce 2</t>
  </si>
  <si>
    <t>Stav pasiva / výnosy v tis. Kč - korekce 2</t>
  </si>
  <si>
    <t>Nehmotné výsledky výzkumu a vývoje</t>
  </si>
  <si>
    <t>Software</t>
  </si>
  <si>
    <t>Goodwill</t>
  </si>
  <si>
    <t>Stavby</t>
  </si>
  <si>
    <t>Pěstitelské celky trvalých porostů</t>
  </si>
  <si>
    <t>Dospělá zvířata a jejich skupiny</t>
  </si>
  <si>
    <t>029</t>
  </si>
  <si>
    <t>Jiný dlouhodobý hmotný majetek</t>
  </si>
  <si>
    <t>031</t>
  </si>
  <si>
    <t>Pozemky</t>
  </si>
  <si>
    <t>032</t>
  </si>
  <si>
    <t>Umělecká díla a sbírky</t>
  </si>
  <si>
    <t>041</t>
  </si>
  <si>
    <t>Pořízení dlouhodobého nehmotného majetku</t>
  </si>
  <si>
    <t>042</t>
  </si>
  <si>
    <t>Pořízení dlouhodobého hmotného majetku</t>
  </si>
  <si>
    <t>043</t>
  </si>
  <si>
    <t>Pořízení dlouhodobého finančního majetku</t>
  </si>
  <si>
    <t>051</t>
  </si>
  <si>
    <t>052</t>
  </si>
  <si>
    <t>053</t>
  </si>
  <si>
    <t>061</t>
  </si>
  <si>
    <t>062</t>
  </si>
  <si>
    <t>Podíly v účetních jednotkách pod podstatným vlivem</t>
  </si>
  <si>
    <t>063</t>
  </si>
  <si>
    <t>Ostatní dlouhodobé cenné papíry a podíly</t>
  </si>
  <si>
    <t>065</t>
  </si>
  <si>
    <t>Dluhové cenné papíry držené do splatnosti</t>
  </si>
  <si>
    <t>066</t>
  </si>
  <si>
    <t>067</t>
  </si>
  <si>
    <t>Ostatní zápůjčky a úvěry</t>
  </si>
  <si>
    <t>069</t>
  </si>
  <si>
    <t>Jiný dlouhodobý finanční majetek</t>
  </si>
  <si>
    <t>072</t>
  </si>
  <si>
    <t>Oprávky k nehmot.výsledkům výzkumu a vývoje</t>
  </si>
  <si>
    <t>073</t>
  </si>
  <si>
    <t>Oprávky k softwaru</t>
  </si>
  <si>
    <t>074</t>
  </si>
  <si>
    <t>Oprávky k ocenitelným právům</t>
  </si>
  <si>
    <t>075</t>
  </si>
  <si>
    <t>Oprávky ke goodwillu</t>
  </si>
  <si>
    <t>079</t>
  </si>
  <si>
    <t>081</t>
  </si>
  <si>
    <t>Oprávky ke stavbám</t>
  </si>
  <si>
    <t>082</t>
  </si>
  <si>
    <t>085</t>
  </si>
  <si>
    <t>Oprávky k pěstitelským celkům trvalých porostů</t>
  </si>
  <si>
    <t>086</t>
  </si>
  <si>
    <t>Oprávky k dospělým zvířatům a jejich skupinám</t>
  </si>
  <si>
    <t>089</t>
  </si>
  <si>
    <t>Oprávky k jinému dlouhodobému hmotnému majetku</t>
  </si>
  <si>
    <t>091</t>
  </si>
  <si>
    <t>Opravná položka k dlouhodobému nehmotnému majetku</t>
  </si>
  <si>
    <t>092</t>
  </si>
  <si>
    <t>Opravná položka k dlouhodobému hmotnému majetku</t>
  </si>
  <si>
    <t>093</t>
  </si>
  <si>
    <t>Opravná položka k dlouhodobému nedokončenému nehmotnému majetku</t>
  </si>
  <si>
    <t>094</t>
  </si>
  <si>
    <t>Opravná položka k dlouhodobému nedokončenému hmotnému majetku</t>
  </si>
  <si>
    <t>095</t>
  </si>
  <si>
    <t>096</t>
  </si>
  <si>
    <t>Opravná položka k dlouhodobému finančnímu majetku</t>
  </si>
  <si>
    <t>097</t>
  </si>
  <si>
    <t>Oceňovací rozdíl k nabytému majetku</t>
  </si>
  <si>
    <t>098</t>
  </si>
  <si>
    <t>Oprávky k oceňovacímu rozdílu k nabytému majetku</t>
  </si>
  <si>
    <t>111</t>
  </si>
  <si>
    <t>Pořízení materiálu</t>
  </si>
  <si>
    <t>112</t>
  </si>
  <si>
    <t>Materiál na skladě</t>
  </si>
  <si>
    <t>119</t>
  </si>
  <si>
    <t>Materiál na cestě</t>
  </si>
  <si>
    <t>121</t>
  </si>
  <si>
    <t>Nedokončená výroba</t>
  </si>
  <si>
    <t>122</t>
  </si>
  <si>
    <t>Polotovary vlastní výroby</t>
  </si>
  <si>
    <t>123</t>
  </si>
  <si>
    <t>Výrobky</t>
  </si>
  <si>
    <t>124</t>
  </si>
  <si>
    <t>Mladá a ostatní zvířata a jejich skupiny</t>
  </si>
  <si>
    <t>131</t>
  </si>
  <si>
    <t>Pořízení zboží</t>
  </si>
  <si>
    <t>132</t>
  </si>
  <si>
    <t>Zboží na skladě a v prodejnách</t>
  </si>
  <si>
    <t>139</t>
  </si>
  <si>
    <t>Zboží na cestě</t>
  </si>
  <si>
    <t>151</t>
  </si>
  <si>
    <t>152</t>
  </si>
  <si>
    <t>153</t>
  </si>
  <si>
    <t>191</t>
  </si>
  <si>
    <t>Opravná položka k materiálu</t>
  </si>
  <si>
    <t>192</t>
  </si>
  <si>
    <t>Opravná položka k nedokončené výrobě</t>
  </si>
  <si>
    <t>193</t>
  </si>
  <si>
    <t>Opravná položka k polotovarům vlastní výroby</t>
  </si>
  <si>
    <t>194</t>
  </si>
  <si>
    <t>Opravná položka k výrobkům</t>
  </si>
  <si>
    <t>195</t>
  </si>
  <si>
    <t>Opravná položka k mladým a ostatním zvířatům a jejich skupinám</t>
  </si>
  <si>
    <t>196</t>
  </si>
  <si>
    <t>Opravná položka ke zboží</t>
  </si>
  <si>
    <t>197</t>
  </si>
  <si>
    <t>198</t>
  </si>
  <si>
    <t>199</t>
  </si>
  <si>
    <t>211</t>
  </si>
  <si>
    <t>Pokladna</t>
  </si>
  <si>
    <t>213</t>
  </si>
  <si>
    <t>Ceniny</t>
  </si>
  <si>
    <t>221</t>
  </si>
  <si>
    <t>231</t>
  </si>
  <si>
    <t>232</t>
  </si>
  <si>
    <t>Eskontní úvěry</t>
  </si>
  <si>
    <t>241</t>
  </si>
  <si>
    <t>Emitované krátkodobé dluhopisy</t>
  </si>
  <si>
    <t>249</t>
  </si>
  <si>
    <t>Ostatní krátkodobé finanční výpomoci</t>
  </si>
  <si>
    <t>251</t>
  </si>
  <si>
    <t>Majetkové cenné papíry k obchodování</t>
  </si>
  <si>
    <t>252</t>
  </si>
  <si>
    <t>Vlastní akcie a vlastní obchodní podíly</t>
  </si>
  <si>
    <t>253</t>
  </si>
  <si>
    <t>Dluhové cenné papíry k obchodování</t>
  </si>
  <si>
    <t>255</t>
  </si>
  <si>
    <t>Vlastní dluhopisy</t>
  </si>
  <si>
    <t>256</t>
  </si>
  <si>
    <t>Dluhové cenné papíry se splatností do jednoho roku držené do splatnosti</t>
  </si>
  <si>
    <t>257</t>
  </si>
  <si>
    <t>Ostatní cenné papíry</t>
  </si>
  <si>
    <t>259</t>
  </si>
  <si>
    <t>Pořizování krátkodobého finančního majetku</t>
  </si>
  <si>
    <t>261</t>
  </si>
  <si>
    <t>Peníze na cestě</t>
  </si>
  <si>
    <t>291</t>
  </si>
  <si>
    <t>Opravná položka ke krátkodobému finančnímu majetku</t>
  </si>
  <si>
    <t>Pohledávky z obchodních vztahů - jen KRÁTKODOBÉ</t>
  </si>
  <si>
    <t>311</t>
  </si>
  <si>
    <t>Pohledávky z obchodních vztahů - jen DLOUHODOBÉ</t>
  </si>
  <si>
    <t>313</t>
  </si>
  <si>
    <t>Pohledávky za eskontované cenné papíry - jen KRÁTKODOBÉ</t>
  </si>
  <si>
    <t>Pohledávky za eskontované cenné papíry - jen DLOUHODOBÉ</t>
  </si>
  <si>
    <t>314</t>
  </si>
  <si>
    <t>Poskytnuté zálohy a závdavky - jen KRÁTKODOBÉ</t>
  </si>
  <si>
    <t>Poskytnuté zálohy a závdavky - jen DLOUHODOBÉ</t>
  </si>
  <si>
    <t>315</t>
  </si>
  <si>
    <t>Ostatní pohledávky - jen KRÁTKODOBÉ</t>
  </si>
  <si>
    <t>Ostatní pohledávky - jen DLOUHODOBÉ</t>
  </si>
  <si>
    <t>321</t>
  </si>
  <si>
    <t>322</t>
  </si>
  <si>
    <t>Směnky k úhradě</t>
  </si>
  <si>
    <t>324</t>
  </si>
  <si>
    <t>Přijaté provozní zálohy a závdavky</t>
  </si>
  <si>
    <t>325</t>
  </si>
  <si>
    <t>331</t>
  </si>
  <si>
    <t>Zaměstnanci</t>
  </si>
  <si>
    <t>333</t>
  </si>
  <si>
    <t>335</t>
  </si>
  <si>
    <t>Pohledávky za zaměstnanci</t>
  </si>
  <si>
    <t>336</t>
  </si>
  <si>
    <t>Zúčtování s institucemi soc. zabezpečení a zdrav. pojištění</t>
  </si>
  <si>
    <t>341</t>
  </si>
  <si>
    <t>Daň z příjmů</t>
  </si>
  <si>
    <t>342</t>
  </si>
  <si>
    <t>Ostatní přímé daně</t>
  </si>
  <si>
    <t>343</t>
  </si>
  <si>
    <t>Daň z přidané hodnoty</t>
  </si>
  <si>
    <t>345</t>
  </si>
  <si>
    <t>Ostatní daně a poplatky</t>
  </si>
  <si>
    <t>346</t>
  </si>
  <si>
    <t>Dotace ze státního rozpočtu</t>
  </si>
  <si>
    <t>347</t>
  </si>
  <si>
    <t>Ostatní dotace</t>
  </si>
  <si>
    <t>351</t>
  </si>
  <si>
    <t>Pohledávky - ovládaná nebo ovládající osoba - jen KRÁTKODOBÉ</t>
  </si>
  <si>
    <t>Pohledávky - ovládaná nebo ovládající osoba - jen DLOUHODOBÉ</t>
  </si>
  <si>
    <t>352</t>
  </si>
  <si>
    <t>Pohledávky - podstatný vliv - jen KRÁTKODOBÉ</t>
  </si>
  <si>
    <t>Pohledávky - podstatný vliv - jen DLOUHODOBÉ</t>
  </si>
  <si>
    <t>353</t>
  </si>
  <si>
    <t>354</t>
  </si>
  <si>
    <t>355</t>
  </si>
  <si>
    <t>Ostatní pohledávky za společníky obchodní korporace - jen DLOUHODOBÉ</t>
  </si>
  <si>
    <t>358</t>
  </si>
  <si>
    <t>Pohledávky za společníky sdruženými ve společnosti - jen DLOUHODOBÉ</t>
  </si>
  <si>
    <t>361</t>
  </si>
  <si>
    <t>362</t>
  </si>
  <si>
    <t>364</t>
  </si>
  <si>
    <t>365</t>
  </si>
  <si>
    <t>366</t>
  </si>
  <si>
    <t>367</t>
  </si>
  <si>
    <t>368</t>
  </si>
  <si>
    <t>371</t>
  </si>
  <si>
    <t>Pohledávky z prodeje obchodního závodu - jen KRÁTKODOBÉ</t>
  </si>
  <si>
    <t>Pohledávky z prodeje obchodního závodu - jen DLOUHODOBÉ</t>
  </si>
  <si>
    <t>372</t>
  </si>
  <si>
    <t>373</t>
  </si>
  <si>
    <t>374</t>
  </si>
  <si>
    <t>375</t>
  </si>
  <si>
    <t>Pohledávky z emitovaných dluhopisů - jen KRÁTKODOBÉ</t>
  </si>
  <si>
    <t>Pohledávky z emitovaných dluhopisů - jen DLOUHODOBÉ</t>
  </si>
  <si>
    <t>376</t>
  </si>
  <si>
    <t>Nakoupené opce</t>
  </si>
  <si>
    <t>377</t>
  </si>
  <si>
    <t>Prodané opce</t>
  </si>
  <si>
    <t>378</t>
  </si>
  <si>
    <t>Jiné pohledávky  - jen KRÁTKODOBÉ</t>
  </si>
  <si>
    <t>Jiné pohledávky  - jen DLOUHODOBÉ</t>
  </si>
  <si>
    <t>379</t>
  </si>
  <si>
    <t>381</t>
  </si>
  <si>
    <t>Náklady příštích období</t>
  </si>
  <si>
    <t>382</t>
  </si>
  <si>
    <t>Komplexní náklady příštích období</t>
  </si>
  <si>
    <t>383</t>
  </si>
  <si>
    <t>Výdaje příštích období</t>
  </si>
  <si>
    <t>384</t>
  </si>
  <si>
    <t>Výnosy příštích období</t>
  </si>
  <si>
    <t>385</t>
  </si>
  <si>
    <t>Příjmy příštích období</t>
  </si>
  <si>
    <t>388</t>
  </si>
  <si>
    <t>Dohadné účty aktivní - jen KRÁTKODOBÉ</t>
  </si>
  <si>
    <t>Dohadné účty aktivní - jen DLOUHODOBÉ</t>
  </si>
  <si>
    <t>389</t>
  </si>
  <si>
    <t>Dohadné účty pasivní - jen KRÁTKODOBÉ</t>
  </si>
  <si>
    <t>Dohadné účty pasivní - jen DLOUHODOBÉ</t>
  </si>
  <si>
    <t>391</t>
  </si>
  <si>
    <t>Opravná položka k pohledávkám</t>
  </si>
  <si>
    <t>395</t>
  </si>
  <si>
    <t>Vnitřní zúčtování</t>
  </si>
  <si>
    <t>398</t>
  </si>
  <si>
    <t>411</t>
  </si>
  <si>
    <t>412</t>
  </si>
  <si>
    <t>Ážio</t>
  </si>
  <si>
    <t>413</t>
  </si>
  <si>
    <t>Ostatní kapitálové fondy</t>
  </si>
  <si>
    <t>414</t>
  </si>
  <si>
    <t>416</t>
  </si>
  <si>
    <t>Rozdíly z ocenění při přeměnách obchodních korporací</t>
  </si>
  <si>
    <t>417</t>
  </si>
  <si>
    <t>Rozdíly z přeměn obchodních korporací</t>
  </si>
  <si>
    <t>418</t>
  </si>
  <si>
    <t>Oceňovací rozdíly z přecenění při přeměnách obchodních korporací</t>
  </si>
  <si>
    <t>419</t>
  </si>
  <si>
    <t>Změny základního kapitálu</t>
  </si>
  <si>
    <t>421</t>
  </si>
  <si>
    <t>Rezervní fond</t>
  </si>
  <si>
    <t>422</t>
  </si>
  <si>
    <t>Nedělitelný fond</t>
  </si>
  <si>
    <t>423</t>
  </si>
  <si>
    <t>Statutární fondy</t>
  </si>
  <si>
    <t>426</t>
  </si>
  <si>
    <t>Jiný výsledek hospodaření minulých let</t>
  </si>
  <si>
    <t>427</t>
  </si>
  <si>
    <t>Ostatní fondy</t>
  </si>
  <si>
    <t>428</t>
  </si>
  <si>
    <t>Nerozdělený zisk minulých let</t>
  </si>
  <si>
    <t>429</t>
  </si>
  <si>
    <t>Neuhrazená ztráta minulých let</t>
  </si>
  <si>
    <t>431</t>
  </si>
  <si>
    <t>Výsledek hospodaření ve schvalovacím řízení</t>
  </si>
  <si>
    <t>432</t>
  </si>
  <si>
    <t>Zálohy na podíly na zisku</t>
  </si>
  <si>
    <t>451</t>
  </si>
  <si>
    <t>Rezervy podle zvláštních právních předpisů</t>
  </si>
  <si>
    <t>453</t>
  </si>
  <si>
    <t>459</t>
  </si>
  <si>
    <t>461</t>
  </si>
  <si>
    <t>471</t>
  </si>
  <si>
    <t>PASIVA CELKEM   ( ř. 14 + 21 + 26 )</t>
  </si>
  <si>
    <t>Vlastní kapitál  ( ř. 15 až 19 - 20 )</t>
  </si>
  <si>
    <t>Podepisující osoba/vztah k účetní jednotce :</t>
  </si>
  <si>
    <t>FORMULÁŘ PRO NAČTENÍ DAT Z ÚČETNÍ ZÁVĚRKY PRO PODNIKATELE ( ve zkrácené i v plném rozsahu )</t>
  </si>
  <si>
    <t>Postup :</t>
  </si>
  <si>
    <t xml:space="preserve">1. ve vyplněném souboru Účetní závěrky jděte na list "Export do DzPPO", klikněte na červenou buňku vlevo nahoře ( buňka A1 ), stiskněte klávesy Ctrl+A a následně Ctrl+C. </t>
  </si>
  <si>
    <t>2. v souběžně otevřeném souboru Daňového přiznání jděte na list "Účetní_závěrka", klikněte na červenou buňku vlevo nahoře ( buňka A1 ) a stiskněte klávesy Ctrl+V.</t>
  </si>
  <si>
    <t>XML</t>
  </si>
  <si>
    <t xml:space="preserve"> </t>
  </si>
  <si>
    <t>TENTO SOUBOR DÁLE UMOŽŇUJE IMPORTOVAT DATA Z ÚČETNÍ ZÁVĚRKY DO NAŠEHO FORMULÁŘE DAŇOVÉHO PŘIZNÁNÍ DzPPO ( soubor DzPPO15_xml.xlsx ) ZA ÚČELEM JEJICH XML EXPOTU ( viz list Export_do_DzPPO ).</t>
  </si>
  <si>
    <t>Formulář obsahuje účetní závěrku pro podnikatele ve zjednodušeném rozsahu platnou pro účetní období končící v kalendářním roce 2015. Skládá se z rozvahy, výsledovky a přílohy k účetní závěrce. Formulář není nijak omezen, avšak pracuje správně jen s hodnotami menšími než 10 md. Kč. Formulář umožňuje import účetní závěrky v xml formátu do daňového přiznání.</t>
  </si>
  <si>
    <t>Ostatní ocenitelná práva</t>
  </si>
  <si>
    <t>Ostatní dlouhodobý nehmotný majetek</t>
  </si>
  <si>
    <t>Hmotné movité věci a jejich soubory</t>
  </si>
  <si>
    <t>Poskytnuté zálohy na dlouhodobý nehmotný majetek</t>
  </si>
  <si>
    <t>Poskytnuté zálohy na dlouhodobý hmotný majetek</t>
  </si>
  <si>
    <t>Poskytnuté zálohy na dlouhodobý finanční majetek</t>
  </si>
  <si>
    <t>Podíly - ovládaná nebo ovládající osoba</t>
  </si>
  <si>
    <t>Zápůjčky a úvěry - ovládaná nebo ovládající osoba</t>
  </si>
  <si>
    <t>Zápůjčky a úvěry - podstatný vliv</t>
  </si>
  <si>
    <t>068</t>
  </si>
  <si>
    <t>Oprávky k ostatnímu dlouhodobému nehmotnému majetku</t>
  </si>
  <si>
    <t>Oprávky k hmotným movitým věcem a k jejich souborům</t>
  </si>
  <si>
    <t>Opravná položka k poskytnutým zálohám na dlouhodobý majetek</t>
  </si>
  <si>
    <t>Poskytnuté zálohy na materiál</t>
  </si>
  <si>
    <t>Poskytnuté zálohy na zvířata</t>
  </si>
  <si>
    <t>Poskytnuté zálohy na zboží</t>
  </si>
  <si>
    <t>Opravná položka k zálohám na materiál</t>
  </si>
  <si>
    <t>Opravná položka k zálohám na zboží</t>
  </si>
  <si>
    <t>Opravná položka k zálohám na zvířata</t>
  </si>
  <si>
    <t>Bankovní účty</t>
  </si>
  <si>
    <t>Krátkodobé úvěry</t>
  </si>
  <si>
    <t>Závazky z obchodních vztahů</t>
  </si>
  <si>
    <t>Ostatní závazky</t>
  </si>
  <si>
    <t>Ostatní závazky vůči zaměstnancům</t>
  </si>
  <si>
    <t>Vyrovnávací účet pro DPH</t>
  </si>
  <si>
    <t>Pohledávky za společníky při úhradě ztráty - jen KRÁTKODOBÉ</t>
  </si>
  <si>
    <t>Pohledávky za společníky při úhradě ztráty - jen DLOUHODOBÉ</t>
  </si>
  <si>
    <t>Ostatní pohledávky za společníky obchodní korporace - jen KRÁTKODOBÉ</t>
  </si>
  <si>
    <t>Pohledávky za společníky sdruženými ve společnosti - jen KRÁTKODOBÉ</t>
  </si>
  <si>
    <t>Závazky - ovládaná nebo ovládající osoba</t>
  </si>
  <si>
    <t>Závazky - podstatný vliv</t>
  </si>
  <si>
    <t>Závazky ke společníkům při rozdělování zisku</t>
  </si>
  <si>
    <t>Ostatní závazky ke společníkům obchodní korporace</t>
  </si>
  <si>
    <t>Závazky ke společníkům ze závislé činnosti</t>
  </si>
  <si>
    <t>Závazky z upsaných nesplacených cenných  papírů a vkladů</t>
  </si>
  <si>
    <t>Závazky ke společníkům sdruženým ve společnosti</t>
  </si>
  <si>
    <t>Závazky z koupě obchodního závodu</t>
  </si>
  <si>
    <t>Pohledávky a závazky z pevných termínových operací - jen KRÁTKODOBÉ</t>
  </si>
  <si>
    <t>Pohledávky a závazky z pevných termínových operací - jen DLOUHODOBÉ</t>
  </si>
  <si>
    <t>Pohledávky z nájmu a pachtu - jen KRÁTKODOBÉ</t>
  </si>
  <si>
    <t>Pohledávky z nájmu a pachtu - jen DLOUHODOBÉ</t>
  </si>
  <si>
    <t>Jiné závazky</t>
  </si>
  <si>
    <t>Spojovací účet při sdružení</t>
  </si>
  <si>
    <t>Oceňovací rozdíly z přecenění majetku a závazků</t>
  </si>
  <si>
    <t>Ostatní fondy ze zisku</t>
  </si>
  <si>
    <t>Dlouhodobé úvěry</t>
  </si>
  <si>
    <t>Dlouhodobé závazky - ovládaná nebo ovládající osoba</t>
  </si>
  <si>
    <t>Dlouhodobé závazky - podstatný vliv</t>
  </si>
  <si>
    <t>Závazky z nájmu a pachtu</t>
  </si>
  <si>
    <t>Dlouhodobé přijaté zálohy</t>
  </si>
  <si>
    <t>Jiné dlouhodobé závazky</t>
  </si>
  <si>
    <t>Odložený daňový závazek a pohledávka</t>
  </si>
  <si>
    <t>Odměny členům orgánů obchodních korporací</t>
  </si>
  <si>
    <t>Zdravotní a sociální pojištění individuálního podnikatele</t>
  </si>
  <si>
    <t>Mimořádné provozní náklady</t>
  </si>
  <si>
    <t>Tvorba a zúčtování opravných položek v provozní činnosti - jen DLOUHODOBÝ MAJETEK</t>
  </si>
  <si>
    <t>Tvorba a zúčtování opravných položek v provozní činnosti - jen ZÁSOBY</t>
  </si>
  <si>
    <t>Tvorba a zúčtování opravných položek v provozní činnosti - jen POHLEDÁVKY</t>
  </si>
  <si>
    <t>Úroky - jen OVLÁDANÁ NEBO OVLÁDAJÍCÍ OSOBA</t>
  </si>
  <si>
    <t>Úroky - jen OSTATNÍ OSOBY</t>
  </si>
  <si>
    <t>Kurzové ztráty</t>
  </si>
  <si>
    <t>Mimořádné finanční náklady</t>
  </si>
  <si>
    <t>Změna stavu polotovarů</t>
  </si>
  <si>
    <t>Daň z příjmů - splatná</t>
  </si>
  <si>
    <t>Daň z příjmů - odložená</t>
  </si>
  <si>
    <t>Převod podílu na výsledku hospodaření společníkům</t>
  </si>
  <si>
    <t>Náklady hospodářských středisek</t>
  </si>
  <si>
    <t>Mimořádné provozní výnosy</t>
  </si>
  <si>
    <t>Tržby z prodeje cenných papírů a podílů - jen OVLÁDANÁ NEBO OVLÁDAJÍCÍ OSOBA</t>
  </si>
  <si>
    <t>Tržby z prodeje cenných papírů a podílů - jen OSTATNÍ OSOBY</t>
  </si>
  <si>
    <t>Kurzové zisky</t>
  </si>
  <si>
    <t>Výnosy z přecenění cenných papírů - jen OVLÁDANÁ NEBO OVLÁDAJÍCÍ OSOBA</t>
  </si>
  <si>
    <t>Výnosy z přecenění cenných papírů - jen OSTATNÍ OSOBY</t>
  </si>
  <si>
    <t>Výnosy z dlouhodobého finančního majetku - jen OVLÁDANÁ NEBO OVLÁDAJÍCÍ OSOBA</t>
  </si>
  <si>
    <t>Výnosy z dlouhodobého finančního majetku - jen OSTATNÍ OSOBY</t>
  </si>
  <si>
    <t>Mimořádné finanční výnosy</t>
  </si>
  <si>
    <t>Výnosy hospodářských středisek</t>
  </si>
  <si>
    <t>ke dni 31. prosince 2016</t>
  </si>
  <si>
    <t>Pohledávky</t>
  </si>
  <si>
    <t>Peněžní prostředky</t>
  </si>
  <si>
    <t>Ážio a kapitálové fondy</t>
  </si>
  <si>
    <t xml:space="preserve"> B. + C.</t>
  </si>
  <si>
    <t>Cizí zdroje ( ř. 22 + 23 )</t>
  </si>
  <si>
    <t>Závazky ( ř. 24 + 25 )</t>
  </si>
  <si>
    <t>(v celých tisících Kč)</t>
  </si>
  <si>
    <t>DRUHOVÉ ČLENĚNÍ</t>
  </si>
  <si>
    <t>běžném</t>
  </si>
  <si>
    <t>Tržby z prodeje vlastních výrobků a služeb</t>
  </si>
  <si>
    <t>Změna stavu zásob vlastní činnosti (+/-)</t>
  </si>
  <si>
    <t>Aktivace (-)</t>
  </si>
  <si>
    <t>Provozní výsledek hospodaření (+/-)</t>
  </si>
  <si>
    <t>Náklady vynaložené na prodané podíly</t>
  </si>
  <si>
    <t>Náklady související s ostatním dlouhodobým finančním majetkem</t>
  </si>
  <si>
    <t>Úpravy hodnot a rezervy ve finanční oblasti</t>
  </si>
  <si>
    <t>Finanční výsledek hospodaření ( +/- )</t>
  </si>
  <si>
    <t>Čistý obrat za účetní období = I. + II. + III. + IV. + V. + VI. + VII</t>
  </si>
  <si>
    <t>Výkonová spotřeba</t>
  </si>
  <si>
    <t>Úpravy hodnot v provozní oblasti</t>
  </si>
  <si>
    <t>(ř. 01 + 02 - 03 - 04 - 05 - 06 - 07 + 08 - 09)</t>
  </si>
  <si>
    <t>Výnosy z dlouhodobého finančního majetku - podíly</t>
  </si>
  <si>
    <t>Výnosy z ostatního dlouhodobého finančního majetku</t>
  </si>
  <si>
    <t>Výnosové úroky a podobné výnosy</t>
  </si>
  <si>
    <t>Nákladové úroky a podobné náklady</t>
  </si>
  <si>
    <t>(ř. 11 - 12 + 13 - 14 + 15 - 16 - 17 + 18 - 19)</t>
  </si>
  <si>
    <t>Výsledek hospodaření  před zdaněním (+/-)  (ř. 10 + 20)</t>
  </si>
  <si>
    <t>Výsledek hospodaření po zdanění  ( +/- ) (ř. 21 - 22)</t>
  </si>
  <si>
    <t>Výsledek hospodaření za účetní období (+/-)  (ř. 23 - 24)</t>
  </si>
  <si>
    <t>ve zkráceném rozsahu</t>
  </si>
  <si>
    <t>ÚČETNÍ ZÁVĚRKA VE ZKRÁCENÉM ROZSAHU</t>
  </si>
  <si>
    <t>formulář je platný pro účetní období začínající v roce 2016</t>
  </si>
  <si>
    <t>Zapsána v obchodním rejstříku, který je veden :</t>
  </si>
  <si>
    <t>Oddíl :</t>
  </si>
  <si>
    <t>Vložka :</t>
  </si>
  <si>
    <t>Průměrný přepočtený počet zaměstnanců</t>
  </si>
  <si>
    <t>Průměrný přepočtený počet osob</t>
  </si>
  <si>
    <t>DO DAŇOVÉHO PŘIZNÁNÍ K DANI Z PŘIJMŮ PRÁVNICKÝCH OSOB ZA ROK 2016</t>
  </si>
  <si>
    <t>omezená verze</t>
  </si>
  <si>
    <t>Tato verze formuláře je použitelná pro podnikatele, jejichž souhrn aktiv k rozvahovému dni nepřesáhne 800.000,- Kč a jejichž obrat za účetní období nepřesáhne 400.000,- Kč.</t>
  </si>
  <si>
    <t>Pokud dojde k překročených nastavených mezí, v některých polích se objeví text LIMIT, následkem čehož přestane formulář pracovat korektně.</t>
  </si>
  <si>
    <t>Neomezenou verzi lze stáhnout za poplatek 99,- Kč na této adrese</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</si>
</sst>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m\ d\,\ yyyy"/>
    <numFmt numFmtId="165" formatCode="0.0"/>
    <numFmt numFmtId="166" formatCode="&quot;$&quot;#,##0_);\(&quot;$&quot;#,##0\)"/>
    <numFmt numFmtId="167" formatCode="0.000"/>
    <numFmt numFmtId="168" formatCode="_-* #,##0_-;\-* #,##0_-;_-* &quot;-&quot;_-;_-@_-"/>
    <numFmt numFmtId="169" formatCode="_-* #,##0.00_-;\-* #,##0.00_-;_-* &quot;-&quot;??_-;_-@_-"/>
    <numFmt numFmtId="170" formatCode="_(* #,##0.0_);_(* \(#,##0.00\);_(* &quot;-&quot;??_);_(@_)"/>
    <numFmt numFmtId="171" formatCode="General_)"/>
    <numFmt numFmtId="172" formatCode="&quot;fl&quot;#,##0_);\(&quot;fl&quot;#,##0\)"/>
    <numFmt numFmtId="173" formatCode="&quot;fl&quot;#,##0_);[Red]\(&quot;fl&quot;#,##0\)"/>
    <numFmt numFmtId="174" formatCode="&quot;fl&quot;#,##0.00_);\(&quot;fl&quot;#,##0.00\)"/>
    <numFmt numFmtId="175" formatCode="&quot;fl&quot;#,##0.00_);[Red]\(&quot;fl&quot;#,##0.00\)"/>
    <numFmt numFmtId="176" formatCode="_(&quot;fl&quot;* #,##0_);_(&quot;fl&quot;* \(#,##0\);_(&quot;fl&quot;* &quot;-&quot;_);_(@_)"/>
    <numFmt numFmtId="177" formatCode="\60\4\7\:"/>
    <numFmt numFmtId="178" formatCode="[&lt;=9999999]###\ ##\ ##;##\ ##\ ##\ ##"/>
    <numFmt numFmtId="179" formatCode="[$-405]d\.\ mmmm\ yyyy;@"/>
    <numFmt numFmtId="180" formatCode="d/m/yyyy;@"/>
    <numFmt numFmtId="181" formatCode="0.0%"/>
    <numFmt numFmtId="182" formatCode="dd/mm/yy;@"/>
  </numFmts>
  <fonts count="90">
    <font>
      <sz val="10"/>
      <name val="Arial"/>
      <family val="0"/>
    </font>
    <font>
      <sz val="11"/>
      <color indexed="63"/>
      <name val="Calibri"/>
      <family val="2"/>
    </font>
    <font>
      <b/>
      <sz val="10"/>
      <name val="Arial"/>
      <family val="2"/>
    </font>
    <font>
      <b/>
      <sz val="18"/>
      <name val="Arial"/>
      <family val="2"/>
    </font>
    <font>
      <b/>
      <sz val="12"/>
      <name val="Arial"/>
      <family val="2"/>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1"/>
    </font>
    <font>
      <sz val="8"/>
      <name val="Arial"/>
      <family val="2"/>
    </font>
    <font>
      <b/>
      <sz val="14"/>
      <name val="Arial"/>
      <family val="2"/>
    </font>
    <font>
      <sz val="9"/>
      <name val="Arial CE"/>
      <family val="2"/>
    </font>
    <font>
      <i/>
      <sz val="8"/>
      <name val="Arial CE"/>
      <family val="0"/>
    </font>
    <font>
      <b/>
      <u val="single"/>
      <sz val="8"/>
      <name val="Arial CE"/>
      <family val="0"/>
    </font>
    <font>
      <b/>
      <u val="single"/>
      <sz val="10"/>
      <name val="Arial"/>
      <family val="2"/>
    </font>
    <font>
      <sz val="9"/>
      <name val="Arial"/>
      <family val="2"/>
    </font>
    <font>
      <b/>
      <sz val="9"/>
      <name val="Arial CE"/>
      <family val="0"/>
    </font>
    <font>
      <b/>
      <sz val="9"/>
      <name val="Arial"/>
      <family val="2"/>
    </font>
    <font>
      <b/>
      <sz val="24"/>
      <name val="Arial CE"/>
      <family val="0"/>
    </font>
    <font>
      <b/>
      <i/>
      <sz val="10"/>
      <name val="Arial"/>
      <family val="2"/>
    </font>
    <font>
      <i/>
      <u val="single"/>
      <sz val="10"/>
      <name val="Arial"/>
      <family val="2"/>
    </font>
    <font>
      <b/>
      <i/>
      <u val="single"/>
      <sz val="8"/>
      <name val="Arial"/>
      <family val="2"/>
    </font>
    <font>
      <i/>
      <sz val="8"/>
      <name val="Arial"/>
      <family val="2"/>
    </font>
    <font>
      <b/>
      <sz val="8"/>
      <name val="Tahoma"/>
      <family val="2"/>
    </font>
    <font>
      <sz val="8"/>
      <name val="Tahoma"/>
      <family val="2"/>
    </font>
    <font>
      <b/>
      <u val="single"/>
      <sz val="14"/>
      <color indexed="12"/>
      <name val="Arial"/>
      <family val="2"/>
    </font>
    <font>
      <sz val="12"/>
      <name val="Arial"/>
      <family val="2"/>
    </font>
    <font>
      <b/>
      <sz val="20"/>
      <name val="Arial"/>
      <family val="2"/>
    </font>
    <font>
      <sz val="20"/>
      <name val="Arial"/>
      <family val="2"/>
    </font>
    <font>
      <sz val="12"/>
      <name val="Arial CE"/>
      <family val="0"/>
    </font>
    <font>
      <i/>
      <sz val="12"/>
      <name val="Arial"/>
      <family val="2"/>
    </font>
    <font>
      <sz val="14"/>
      <name val="Arial"/>
      <family val="2"/>
    </font>
    <font>
      <i/>
      <sz val="9"/>
      <name val="Arial"/>
      <family val="2"/>
    </font>
    <font>
      <b/>
      <i/>
      <sz val="9"/>
      <name val="Arial"/>
      <family val="2"/>
    </font>
    <font>
      <i/>
      <sz val="9"/>
      <name val="Arial CE"/>
      <family val="0"/>
    </font>
    <font>
      <sz val="11"/>
      <name val="Arial"/>
      <family val="2"/>
    </font>
    <font>
      <b/>
      <u val="single"/>
      <sz val="11"/>
      <name val="Arial"/>
      <family val="2"/>
    </font>
    <font>
      <u val="single"/>
      <sz val="11"/>
      <name val="Arial"/>
      <family val="2"/>
    </font>
    <font>
      <i/>
      <sz val="10"/>
      <name val="Arial"/>
      <family val="2"/>
    </font>
    <font>
      <b/>
      <sz val="11"/>
      <name val="Arial"/>
      <family val="2"/>
    </font>
    <font>
      <i/>
      <sz val="11"/>
      <name val="Arial"/>
      <family val="2"/>
    </font>
    <font>
      <b/>
      <sz val="8"/>
      <name val="Arial"/>
      <family val="2"/>
    </font>
    <font>
      <sz val="10"/>
      <name val="Times New Roman"/>
      <family val="1"/>
    </font>
    <font>
      <b/>
      <i/>
      <sz val="11"/>
      <name val="Arial"/>
      <family val="2"/>
    </font>
    <font>
      <u val="single"/>
      <sz val="9"/>
      <name val="Arial"/>
      <family val="2"/>
    </font>
    <font>
      <b/>
      <sz val="11"/>
      <color indexed="63"/>
      <name val="Calibri"/>
      <family val="2"/>
    </font>
    <font>
      <b/>
      <sz val="15"/>
      <color indexed="62"/>
      <name val="Calibri"/>
      <family val="2"/>
    </font>
    <font>
      <b/>
      <sz val="13"/>
      <color indexed="62"/>
      <name val="Calibri"/>
      <family val="2"/>
    </font>
    <font>
      <b/>
      <u val="single"/>
      <sz val="10"/>
      <name val="Arial CE"/>
      <family val="0"/>
    </font>
    <font>
      <u val="single"/>
      <sz val="10"/>
      <name val="Arial CE"/>
      <family val="0"/>
    </font>
    <font>
      <b/>
      <sz val="10"/>
      <color indexed="10"/>
      <name val="Arial CE"/>
      <family val="0"/>
    </font>
    <font>
      <b/>
      <u val="single"/>
      <sz val="10"/>
      <color indexed="10"/>
      <name val="Arial CE"/>
      <family val="0"/>
    </font>
    <font>
      <sz val="10"/>
      <color indexed="10"/>
      <name val="Arial CE"/>
      <family val="0"/>
    </font>
    <font>
      <b/>
      <sz val="12"/>
      <color indexed="10"/>
      <name val="Arial"/>
      <family val="2"/>
    </font>
    <font>
      <sz val="16"/>
      <name val="Arial"/>
      <family val="2"/>
    </font>
    <font>
      <sz val="11"/>
      <color indexed="9"/>
      <name val="Calibri"/>
      <family val="2"/>
    </font>
    <font>
      <sz val="11"/>
      <color indexed="20"/>
      <name val="Calibri"/>
      <family val="2"/>
    </font>
    <font>
      <b/>
      <sz val="11"/>
      <color indexed="9"/>
      <name val="Calibri"/>
      <family val="2"/>
    </font>
    <font>
      <b/>
      <sz val="11"/>
      <color indexed="62"/>
      <name val="Calibri"/>
      <family val="2"/>
    </font>
    <font>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i/>
      <sz val="11"/>
      <color indexed="23"/>
      <name val="Calibri"/>
      <family val="2"/>
    </font>
    <font>
      <b/>
      <sz val="12"/>
      <color indexed="62"/>
      <name val="Arial"/>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3"/>
      <name val="Arial"/>
      <family val="2"/>
    </font>
    <font>
      <b/>
      <sz val="10"/>
      <color theme="3"/>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24"/>
        <bgColor indexed="64"/>
      </patternFill>
    </fill>
    <fill>
      <patternFill patternType="solid">
        <fgColor rgb="FFFF0000"/>
        <bgColor indexed="64"/>
      </patternFill>
    </fill>
    <fill>
      <patternFill patternType="solid">
        <fgColor theme="0"/>
        <bgColor indexed="64"/>
      </patternFill>
    </fill>
    <fill>
      <patternFill patternType="solid">
        <fgColor theme="0" tint="-0.24993999302387238"/>
        <bgColor indexed="64"/>
      </patternFill>
    </fill>
    <fill>
      <patternFill patternType="solid">
        <fgColor rgb="FFFFCCCC"/>
        <bgColor indexed="64"/>
      </patternFill>
    </fill>
    <fill>
      <patternFill patternType="solid">
        <fgColor indexed="45"/>
        <bgColor indexed="64"/>
      </patternFill>
    </fill>
    <fill>
      <patternFill patternType="solid">
        <fgColor indexed="31"/>
        <bgColor indexed="64"/>
      </patternFill>
    </fill>
    <fill>
      <patternFill patternType="solid">
        <fgColor rgb="FFFFFF99"/>
        <bgColor indexed="64"/>
      </patternFill>
    </fill>
    <fill>
      <patternFill patternType="solid">
        <fgColor rgb="FFFFCCCC"/>
        <bgColor indexed="64"/>
      </patternFill>
    </fill>
  </fills>
  <borders count="170">
    <border>
      <left/>
      <right/>
      <top/>
      <bottom/>
      <diagonal/>
    </border>
    <border>
      <left/>
      <right/>
      <top style="thin">
        <color indexed="56"/>
      </top>
      <bottom style="double">
        <color indexed="56"/>
      </bottom>
    </border>
    <border>
      <left/>
      <right/>
      <top style="double"/>
      <bottom style="double"/>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right/>
      <top/>
      <bottom style="thick">
        <color indexed="56"/>
      </bottom>
    </border>
    <border>
      <left/>
      <right/>
      <top/>
      <bottom style="thick">
        <color indexed="27"/>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double"/>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thin"/>
      <bottom style="thin"/>
    </border>
    <border>
      <left style="thin"/>
      <right style="thin"/>
      <top style="thin"/>
      <bottom style="thin"/>
    </border>
    <border>
      <left style="dotted"/>
      <right/>
      <top style="dotted"/>
      <bottom/>
    </border>
    <border>
      <left/>
      <right/>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medium"/>
      <right/>
      <top style="thin"/>
      <bottom/>
    </border>
    <border>
      <left style="thin"/>
      <right style="thin"/>
      <top style="thin"/>
      <bottom/>
    </border>
    <border>
      <left style="thin"/>
      <right style="thin"/>
      <top style="medium"/>
      <bottom/>
    </border>
    <border>
      <left style="thin"/>
      <right style="medium"/>
      <top style="medium"/>
      <bottom/>
    </border>
    <border>
      <left style="thin"/>
      <right/>
      <top/>
      <bottom/>
    </border>
    <border>
      <left style="thin"/>
      <right style="thin"/>
      <top/>
      <bottom/>
    </border>
    <border>
      <left style="thin"/>
      <right style="medium"/>
      <top/>
      <bottom/>
    </border>
    <border>
      <left/>
      <right style="thin"/>
      <top/>
      <bottom/>
    </border>
    <border>
      <left style="thin"/>
      <right style="medium"/>
      <top style="thin"/>
      <bottom/>
    </border>
    <border>
      <left/>
      <right style="thin"/>
      <top/>
      <bottom style="medium"/>
    </border>
    <border>
      <left style="thin"/>
      <right style="thin"/>
      <top/>
      <bottom style="medium"/>
    </border>
    <border>
      <left style="thin"/>
      <right/>
      <top/>
      <bottom style="medium"/>
    </border>
    <border>
      <left style="thin"/>
      <right style="medium"/>
      <top/>
      <bottom style="medium"/>
    </border>
    <border>
      <left style="thin"/>
      <right style="thin"/>
      <top/>
      <bottom style="thin"/>
    </border>
    <border>
      <left/>
      <right style="thin"/>
      <top style="thin"/>
      <bottom style="thin"/>
    </border>
    <border>
      <left style="thin"/>
      <right style="medium"/>
      <top style="thin"/>
      <bottom style="thin"/>
    </border>
    <border>
      <left/>
      <right/>
      <top style="thin"/>
      <bottom/>
    </border>
    <border>
      <left style="medium"/>
      <right/>
      <top style="thin"/>
      <bottom style="medium"/>
    </border>
    <border>
      <left/>
      <right/>
      <top style="thin"/>
      <bottom style="medium"/>
    </border>
    <border>
      <left/>
      <right style="thin"/>
      <top style="thin"/>
      <bottom style="medium"/>
    </border>
    <border>
      <left style="thin"/>
      <right style="medium"/>
      <top style="thin"/>
      <bottom style="medium"/>
    </border>
    <border>
      <left style="thin"/>
      <right style="thin"/>
      <top style="medium"/>
      <bottom style="thin"/>
    </border>
    <border>
      <left style="medium"/>
      <right/>
      <top/>
      <bottom style="medium"/>
    </border>
    <border>
      <left/>
      <right/>
      <top/>
      <bottom style="medium"/>
    </border>
    <border>
      <left style="thin"/>
      <right style="thin"/>
      <top style="thin"/>
      <bottom style="medium"/>
    </border>
    <border>
      <left/>
      <right/>
      <top/>
      <bottom style="hair"/>
    </border>
    <border>
      <left/>
      <right/>
      <top style="hair"/>
      <bottom style="hair"/>
    </border>
    <border>
      <left style="medium"/>
      <right/>
      <top style="medium"/>
      <bottom/>
    </border>
    <border>
      <left style="medium"/>
      <right/>
      <top/>
      <bottom/>
    </border>
    <border>
      <left style="thin"/>
      <right style="thin"/>
      <top style="thin"/>
      <bottom style="double"/>
    </border>
    <border>
      <left style="thin"/>
      <right style="medium"/>
      <top style="thin"/>
      <bottom style="double"/>
    </border>
    <border>
      <left style="medium"/>
      <right style="thin"/>
      <top/>
      <bottom style="thin"/>
    </border>
    <border>
      <left style="thin"/>
      <right style="medium"/>
      <top/>
      <bottom style="thin"/>
    </border>
    <border>
      <left style="medium"/>
      <right style="thin"/>
      <top style="thin"/>
      <bottom/>
    </border>
    <border>
      <left style="medium"/>
      <right style="thin"/>
      <top style="thin"/>
      <bottom style="medium"/>
    </border>
    <border>
      <left style="medium"/>
      <right style="thin"/>
      <top style="medium"/>
      <bottom/>
    </border>
    <border>
      <left style="medium"/>
      <right style="thin"/>
      <top style="double"/>
      <bottom style="thin"/>
    </border>
    <border>
      <left style="medium"/>
      <right style="thin"/>
      <top style="thin"/>
      <bottom style="thin"/>
    </border>
    <border>
      <left style="thin"/>
      <right style="thin"/>
      <top style="double"/>
      <bottom style="thin"/>
    </border>
    <border>
      <left style="thin"/>
      <right style="medium"/>
      <top style="double"/>
      <bottom style="thin"/>
    </border>
    <border>
      <left style="double"/>
      <right style="thin"/>
      <top style="thin"/>
      <bottom/>
    </border>
    <border>
      <left style="thin"/>
      <right style="double"/>
      <top style="thin"/>
      <bottom/>
    </border>
    <border>
      <left style="double"/>
      <right style="thin"/>
      <top style="double"/>
      <bottom style="thin"/>
    </border>
    <border>
      <left style="thin"/>
      <right style="double"/>
      <top style="double"/>
      <bottom style="thin"/>
    </border>
    <border>
      <left/>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right style="thin"/>
      <top style="thin"/>
      <bottom style="double"/>
    </border>
    <border>
      <left style="double"/>
      <right style="thin"/>
      <top/>
      <bottom style="medium"/>
    </border>
    <border>
      <left style="thin"/>
      <right style="double"/>
      <top/>
      <bottom style="medium"/>
    </border>
    <border>
      <left style="thin"/>
      <right/>
      <top style="thin"/>
      <bottom/>
    </border>
    <border>
      <left style="double"/>
      <right/>
      <top style="thin"/>
      <bottom/>
    </border>
    <border>
      <left style="double"/>
      <right style="double"/>
      <top style="double"/>
      <bottom style="thin"/>
    </border>
    <border>
      <left style="double"/>
      <right style="medium"/>
      <top style="double"/>
      <bottom style="thin"/>
    </border>
    <border>
      <left style="double"/>
      <right style="double"/>
      <top style="thin"/>
      <bottom style="thin"/>
    </border>
    <border>
      <left style="double"/>
      <right style="medium"/>
      <top style="thin"/>
      <bottom style="thin"/>
    </border>
    <border>
      <left style="double"/>
      <right style="double"/>
      <top style="thin"/>
      <bottom style="double"/>
    </border>
    <border>
      <left style="double"/>
      <right style="medium"/>
      <top style="thin"/>
      <bottom style="double"/>
    </border>
    <border>
      <left style="medium"/>
      <right/>
      <top style="double"/>
      <bottom style="medium"/>
    </border>
    <border>
      <left style="double"/>
      <right/>
      <top/>
      <bottom style="medium"/>
    </border>
    <border>
      <left style="medium"/>
      <right style="thin"/>
      <top style="double"/>
      <bottom style="medium"/>
    </border>
    <border>
      <left/>
      <right style="medium"/>
      <top style="medium"/>
      <bottom/>
    </border>
    <border>
      <left/>
      <right style="thin"/>
      <top style="double"/>
      <bottom style="medium"/>
    </border>
    <border>
      <left style="medium"/>
      <right/>
      <top style="double"/>
      <bottom style="thin"/>
    </border>
    <border>
      <left style="medium"/>
      <right/>
      <top style="thin"/>
      <bottom style="double"/>
    </border>
    <border>
      <left style="medium"/>
      <right style="thin"/>
      <top style="medium"/>
      <bottom style="double"/>
    </border>
    <border>
      <left style="thin"/>
      <right/>
      <top style="double"/>
      <bottom style="thin"/>
    </border>
    <border>
      <left style="thin"/>
      <right/>
      <top style="thin"/>
      <bottom style="thin"/>
    </border>
    <border>
      <left style="thin"/>
      <right/>
      <top style="thin"/>
      <bottom style="double"/>
    </border>
    <border>
      <left style="thin"/>
      <right/>
      <top style="medium"/>
      <bottom/>
    </border>
    <border>
      <left style="double"/>
      <right style="thin"/>
      <top style="medium"/>
      <bottom/>
    </border>
    <border>
      <left style="thin"/>
      <right style="double"/>
      <top style="medium"/>
      <bottom/>
    </border>
    <border>
      <left/>
      <right style="thin"/>
      <top style="medium"/>
      <bottom/>
    </border>
    <border>
      <left style="double"/>
      <right style="thin"/>
      <top style="double"/>
      <bottom style="hair"/>
    </border>
    <border>
      <left style="thin"/>
      <right style="double"/>
      <top style="double"/>
      <bottom style="hair"/>
    </border>
    <border>
      <left/>
      <right style="thin"/>
      <top style="double"/>
      <bottom style="hair"/>
    </border>
    <border>
      <left style="thin"/>
      <right style="thin"/>
      <top style="double"/>
      <bottom style="hair"/>
    </border>
    <border>
      <left style="thin"/>
      <right/>
      <top style="double"/>
      <bottom style="hair"/>
    </border>
    <border>
      <left style="thin"/>
      <right style="medium"/>
      <top style="double"/>
      <bottom style="hair"/>
    </border>
    <border>
      <left style="medium"/>
      <right style="thin"/>
      <top style="hair"/>
      <bottom style="hair"/>
    </border>
    <border>
      <left style="thin"/>
      <right/>
      <top style="hair"/>
      <bottom style="hair"/>
    </border>
    <border>
      <left style="double"/>
      <right style="thin"/>
      <top style="hair"/>
      <bottom style="hair"/>
    </border>
    <border>
      <left style="thin"/>
      <right style="double"/>
      <top style="hair"/>
      <bottom style="hair"/>
    </border>
    <border>
      <left/>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top style="hair"/>
      <bottom style="double"/>
    </border>
    <border>
      <left style="double"/>
      <right style="thin"/>
      <top style="hair"/>
      <bottom style="double"/>
    </border>
    <border>
      <left style="thin"/>
      <right style="double"/>
      <top style="hair"/>
      <bottom style="double"/>
    </border>
    <border>
      <left/>
      <right style="thin"/>
      <top style="hair"/>
      <bottom style="double"/>
    </border>
    <border>
      <left style="thin"/>
      <right style="thin"/>
      <top style="hair"/>
      <bottom style="double"/>
    </border>
    <border>
      <left style="thin"/>
      <right style="medium"/>
      <top style="hair"/>
      <bottom style="double"/>
    </border>
    <border>
      <left style="medium"/>
      <right style="thin"/>
      <top style="double"/>
      <bottom style="hair"/>
    </border>
    <border>
      <left style="medium"/>
      <right style="thin"/>
      <top/>
      <bottom/>
    </border>
    <border>
      <left style="double"/>
      <right style="thin"/>
      <top/>
      <bottom/>
    </border>
    <border>
      <left style="thin"/>
      <right style="double"/>
      <top/>
      <bottom/>
    </border>
    <border>
      <left style="medium"/>
      <right style="thin"/>
      <top/>
      <bottom style="medium"/>
    </border>
    <border>
      <left style="medium"/>
      <right style="medium"/>
      <top/>
      <bottom/>
    </border>
    <border>
      <left style="medium"/>
      <right style="thin"/>
      <top style="medium"/>
      <bottom style="thin"/>
    </border>
    <border>
      <left style="thin"/>
      <right style="medium"/>
      <top style="medium"/>
      <bottom style="thin"/>
    </border>
    <border>
      <left/>
      <right style="medium"/>
      <top/>
      <bottom/>
    </border>
    <border>
      <left/>
      <right/>
      <top style="medium"/>
      <botto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style="thin"/>
      <top style="hair"/>
      <bottom>
        <color indexed="63"/>
      </bottom>
    </border>
    <border>
      <left style="thin"/>
      <right/>
      <top style="hair"/>
      <bottom>
        <color indexed="63"/>
      </bottom>
    </border>
    <border>
      <left/>
      <right style="thin"/>
      <top style="thin"/>
      <bottom/>
    </border>
    <border>
      <left/>
      <right style="medium"/>
      <top style="thin"/>
      <bottom style="thin"/>
    </border>
    <border>
      <left/>
      <right style="dotted"/>
      <top style="dotted"/>
      <bottom/>
    </border>
    <border>
      <left style="dotted"/>
      <right/>
      <top style="dotted"/>
      <bottom style="dotted"/>
    </border>
    <border>
      <left/>
      <right style="dotted"/>
      <top style="dotted"/>
      <bottom style="dotted"/>
    </border>
    <border>
      <left/>
      <right/>
      <top style="hair"/>
      <bottom/>
    </border>
    <border>
      <left style="thin"/>
      <right/>
      <top style="thin"/>
      <bottom style="medium"/>
    </border>
    <border>
      <left/>
      <right style="medium"/>
      <top style="thin"/>
      <bottom style="medium"/>
    </border>
    <border>
      <left/>
      <right style="medium"/>
      <top style="thin"/>
      <bottom/>
    </border>
    <border>
      <left style="thin"/>
      <right/>
      <top/>
      <bottom style="thin"/>
    </border>
    <border>
      <left/>
      <right style="medium"/>
      <top/>
      <bottom style="thin"/>
    </border>
    <border>
      <left style="medium"/>
      <right/>
      <top/>
      <bottom style="thin"/>
    </border>
    <border>
      <left/>
      <right/>
      <top/>
      <bottom style="thin"/>
    </border>
    <border>
      <left/>
      <right style="thin"/>
      <top style="medium"/>
      <bottom style="thin"/>
    </border>
    <border>
      <left style="thin"/>
      <right/>
      <top style="medium"/>
      <bottom style="thin"/>
    </border>
    <border>
      <left/>
      <right style="thin"/>
      <top/>
      <bottom style="thin"/>
    </border>
    <border>
      <left style="medium"/>
      <right style="thin"/>
      <top style="thin"/>
      <bottom style="double"/>
    </border>
    <border>
      <left style="thin"/>
      <right style="thin"/>
      <top style="double"/>
      <bottom style="medium"/>
    </border>
    <border>
      <left style="thin"/>
      <right style="medium"/>
      <top style="double"/>
      <bottom style="medium"/>
    </border>
    <border>
      <left style="medium"/>
      <right/>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top/>
      <bottom style="double"/>
    </border>
    <border>
      <left style="double"/>
      <right style="thin"/>
      <top style="medium"/>
      <bottom style="thin"/>
    </border>
    <border>
      <left style="thin"/>
      <right style="double"/>
      <top style="medium"/>
      <bottom style="thin"/>
    </border>
    <border>
      <left/>
      <right/>
      <top style="double"/>
      <bottom style="medium"/>
    </border>
    <border>
      <left/>
      <right/>
      <top style="double"/>
      <bottom style="thin"/>
    </border>
    <border>
      <left/>
      <right/>
      <top style="thin"/>
      <bottom style="double"/>
    </border>
    <border>
      <left/>
      <right/>
      <top/>
      <bottom style="double"/>
    </border>
    <border>
      <left style="double"/>
      <right/>
      <top style="medium"/>
      <bottom style="thin"/>
    </border>
    <border>
      <left/>
      <right style="double"/>
      <top style="medium"/>
      <bottom style="thin"/>
    </border>
    <border>
      <left style="thin"/>
      <right/>
      <top style="medium"/>
      <bottom style="double"/>
    </border>
    <border>
      <left/>
      <right/>
      <top style="medium"/>
      <bottom style="double"/>
    </border>
    <border>
      <left style="thin"/>
      <right/>
      <top/>
      <bottom style="double"/>
    </border>
    <border>
      <left/>
      <right style="thin"/>
      <top/>
      <bottom style="double"/>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170" fontId="11" fillId="0" borderId="0" applyFill="0" applyBorder="0" applyAlignment="0">
      <protection/>
    </xf>
    <xf numFmtId="171" fontId="11" fillId="0" borderId="0" applyFill="0" applyBorder="0" applyAlignment="0">
      <protection/>
    </xf>
    <xf numFmtId="167" fontId="11" fillId="0" borderId="0" applyFill="0" applyBorder="0" applyAlignment="0">
      <protection/>
    </xf>
    <xf numFmtId="172" fontId="11" fillId="0" borderId="0" applyFill="0" applyBorder="0" applyAlignment="0">
      <protection/>
    </xf>
    <xf numFmtId="173" fontId="11" fillId="0" borderId="0" applyFill="0" applyBorder="0" applyAlignment="0">
      <protection/>
    </xf>
    <xf numFmtId="170" fontId="11" fillId="0" borderId="0" applyFill="0" applyBorder="0" applyAlignment="0">
      <protection/>
    </xf>
    <xf numFmtId="174" fontId="11" fillId="0" borderId="0" applyFill="0" applyBorder="0" applyAlignment="0">
      <protection/>
    </xf>
    <xf numFmtId="171" fontId="11" fillId="0" borderId="0" applyFill="0" applyBorder="0" applyAlignment="0">
      <protection/>
    </xf>
    <xf numFmtId="0" fontId="51" fillId="0" borderId="1" applyNumberFormat="0" applyFill="0" applyAlignment="0" applyProtection="0"/>
    <xf numFmtId="170" fontId="11" fillId="0" borderId="0" applyFont="0" applyFill="0" applyBorder="0" applyAlignment="0" applyProtection="0"/>
    <xf numFmtId="3" fontId="0" fillId="0" borderId="0" applyFill="0" applyBorder="0" applyAlignment="0" applyProtection="0"/>
    <xf numFmtId="171" fontId="11" fillId="0" borderId="0" applyFont="0" applyFill="0" applyBorder="0" applyAlignment="0" applyProtection="0"/>
    <xf numFmtId="5" fontId="0"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14" fontId="13" fillId="0" borderId="0" applyFill="0" applyBorder="0" applyAlignment="0">
      <protection/>
    </xf>
    <xf numFmtId="38" fontId="12" fillId="0" borderId="2">
      <alignment vertical="center"/>
      <protection/>
    </xf>
    <xf numFmtId="168" fontId="0" fillId="0" borderId="0" applyFont="0" applyFill="0" applyBorder="0" applyAlignment="0" applyProtection="0"/>
    <xf numFmtId="169" fontId="0" fillId="0" borderId="0" applyFont="0" applyFill="0" applyBorder="0" applyAlignment="0" applyProtection="0"/>
    <xf numFmtId="170" fontId="11" fillId="0" borderId="0" applyFill="0" applyBorder="0" applyAlignment="0">
      <protection/>
    </xf>
    <xf numFmtId="171" fontId="11" fillId="0" borderId="0" applyFill="0" applyBorder="0" applyAlignment="0">
      <protection/>
    </xf>
    <xf numFmtId="170" fontId="11" fillId="0" borderId="0" applyFill="0" applyBorder="0" applyAlignment="0">
      <protection/>
    </xf>
    <xf numFmtId="174" fontId="11" fillId="0" borderId="0" applyFill="0" applyBorder="0" applyAlignment="0">
      <protection/>
    </xf>
    <xf numFmtId="171" fontId="11" fillId="0" borderId="0" applyFill="0" applyBorder="0" applyAlignment="0">
      <protection/>
    </xf>
    <xf numFmtId="2" fontId="0" fillId="0" borderId="0" applyFill="0" applyBorder="0" applyAlignment="0" applyProtection="0"/>
    <xf numFmtId="0" fontId="4" fillId="0" borderId="3" applyNumberFormat="0" applyAlignment="0" applyProtection="0"/>
    <xf numFmtId="0" fontId="4" fillId="0" borderId="4">
      <alignment horizontal="left" vertical="center"/>
      <protection/>
    </xf>
    <xf numFmtId="0" fontId="3"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76" fillId="20" borderId="0" applyNumberFormat="0" applyBorder="0" applyAlignment="0" applyProtection="0"/>
    <xf numFmtId="0" fontId="77" fillId="21" borderId="5" applyNumberFormat="0" applyAlignment="0" applyProtection="0"/>
    <xf numFmtId="170" fontId="11" fillId="0" borderId="0" applyFill="0" applyBorder="0" applyAlignment="0">
      <protection/>
    </xf>
    <xf numFmtId="171" fontId="11" fillId="0" borderId="0" applyFill="0" applyBorder="0" applyAlignment="0">
      <protection/>
    </xf>
    <xf numFmtId="170" fontId="11" fillId="0" borderId="0" applyFill="0" applyBorder="0" applyAlignment="0">
      <protection/>
    </xf>
    <xf numFmtId="174" fontId="11" fillId="0" borderId="0" applyFill="0" applyBorder="0" applyAlignment="0">
      <protection/>
    </xf>
    <xf numFmtId="171" fontId="11" fillId="0" borderId="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2" borderId="0" applyNumberFormat="0" applyBorder="0" applyAlignment="0" applyProtection="0"/>
    <xf numFmtId="0" fontId="0" fillId="0" borderId="0">
      <alignment/>
      <protection/>
    </xf>
    <xf numFmtId="0" fontId="5" fillId="0" borderId="0">
      <alignment/>
      <protection/>
    </xf>
    <xf numFmtId="0" fontId="5" fillId="0" borderId="0">
      <alignment/>
      <protection/>
    </xf>
    <xf numFmtId="173" fontId="11" fillId="0" borderId="0" applyFont="0" applyFill="0" applyBorder="0" applyAlignment="0" applyProtection="0"/>
    <xf numFmtId="177" fontId="11" fillId="0" borderId="0" applyFont="0" applyFill="0" applyBorder="0" applyAlignment="0" applyProtection="0"/>
    <xf numFmtId="0" fontId="0" fillId="23" borderId="9" applyNumberFormat="0" applyFont="0" applyAlignment="0" applyProtection="0"/>
    <xf numFmtId="170" fontId="11" fillId="0" borderId="0" applyFill="0" applyBorder="0" applyAlignment="0">
      <protection/>
    </xf>
    <xf numFmtId="171" fontId="11" fillId="0" borderId="0" applyFill="0" applyBorder="0" applyAlignment="0">
      <protection/>
    </xf>
    <xf numFmtId="170" fontId="11" fillId="0" borderId="0" applyFill="0" applyBorder="0" applyAlignment="0">
      <protection/>
    </xf>
    <xf numFmtId="174" fontId="11" fillId="0" borderId="0" applyFill="0" applyBorder="0" applyAlignment="0">
      <protection/>
    </xf>
    <xf numFmtId="171" fontId="11" fillId="0" borderId="0" applyFill="0" applyBorder="0" applyAlignment="0">
      <protection/>
    </xf>
    <xf numFmtId="9" fontId="0" fillId="0" borderId="0" applyFont="0" applyFill="0" applyBorder="0" applyAlignment="0" applyProtection="0"/>
    <xf numFmtId="0" fontId="81" fillId="0" borderId="10" applyNumberFormat="0" applyFill="0" applyAlignment="0" applyProtection="0"/>
    <xf numFmtId="0" fontId="82" fillId="24" borderId="0" applyNumberFormat="0" applyBorder="0" applyAlignment="0" applyProtection="0"/>
    <xf numFmtId="0" fontId="10" fillId="0" borderId="0">
      <alignment/>
      <protection/>
    </xf>
    <xf numFmtId="49" fontId="13" fillId="0" borderId="0" applyFill="0" applyBorder="0" applyAlignment="0">
      <protection/>
    </xf>
    <xf numFmtId="175" fontId="11" fillId="0" borderId="0" applyFill="0" applyBorder="0" applyAlignment="0">
      <protection/>
    </xf>
    <xf numFmtId="176" fontId="11" fillId="0" borderId="0" applyFill="0" applyBorder="0" applyAlignment="0">
      <protection/>
    </xf>
    <xf numFmtId="0" fontId="83" fillId="0" borderId="0" applyNumberFormat="0" applyFill="0" applyBorder="0" applyAlignment="0" applyProtection="0"/>
    <xf numFmtId="0" fontId="0" fillId="0" borderId="11" applyNumberFormat="0" applyFill="0" applyAlignment="0" applyProtection="0"/>
    <xf numFmtId="0" fontId="84" fillId="25" borderId="12" applyNumberFormat="0" applyAlignment="0" applyProtection="0"/>
    <xf numFmtId="0" fontId="85" fillId="26" borderId="12" applyNumberFormat="0" applyAlignment="0" applyProtection="0"/>
    <xf numFmtId="0" fontId="86" fillId="26" borderId="13" applyNumberFormat="0" applyAlignment="0" applyProtection="0"/>
    <xf numFmtId="0" fontId="87" fillId="0" borderId="0" applyNumberForma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cellStyleXfs>
  <cellXfs count="1282">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33" borderId="0" xfId="0" applyFill="1" applyAlignment="1">
      <alignment/>
    </xf>
    <xf numFmtId="0" fontId="5" fillId="33" borderId="0" xfId="0" applyFont="1" applyFill="1" applyAlignment="1">
      <alignment/>
    </xf>
    <xf numFmtId="0" fontId="5" fillId="33" borderId="0" xfId="0" applyFont="1" applyFill="1" applyBorder="1" applyAlignment="1">
      <alignment/>
    </xf>
    <xf numFmtId="0" fontId="0" fillId="34" borderId="0" xfId="0" applyFill="1" applyAlignment="1">
      <alignment/>
    </xf>
    <xf numFmtId="0" fontId="0" fillId="35" borderId="0" xfId="0" applyFill="1" applyAlignment="1">
      <alignment/>
    </xf>
    <xf numFmtId="0" fontId="5" fillId="0" borderId="0" xfId="0" applyFont="1" applyAlignment="1" applyProtection="1">
      <alignment/>
      <protection locked="0"/>
    </xf>
    <xf numFmtId="0" fontId="17" fillId="35" borderId="14" xfId="0" applyFont="1" applyFill="1" applyBorder="1" applyAlignment="1">
      <alignment horizontal="center" vertical="center"/>
    </xf>
    <xf numFmtId="49" fontId="5" fillId="35" borderId="15" xfId="0" applyNumberFormat="1" applyFont="1" applyFill="1" applyBorder="1" applyAlignment="1">
      <alignment horizontal="center" vertical="center"/>
    </xf>
    <xf numFmtId="3" fontId="5" fillId="35" borderId="15" xfId="0" applyNumberFormat="1" applyFont="1" applyFill="1" applyBorder="1" applyAlignment="1" applyProtection="1">
      <alignment vertical="center"/>
      <protection locked="0"/>
    </xf>
    <xf numFmtId="0" fontId="0" fillId="36" borderId="0" xfId="0" applyFill="1" applyAlignment="1">
      <alignment/>
    </xf>
    <xf numFmtId="0" fontId="25" fillId="35" borderId="0" xfId="0" applyFont="1" applyFill="1" applyAlignment="1">
      <alignment/>
    </xf>
    <xf numFmtId="0" fontId="0" fillId="0" borderId="0" xfId="0" applyAlignment="1">
      <alignment horizontal="center" vertical="center"/>
    </xf>
    <xf numFmtId="0" fontId="0" fillId="33" borderId="0" xfId="0" applyFill="1" applyAlignment="1">
      <alignment vertical="center"/>
    </xf>
    <xf numFmtId="0" fontId="0" fillId="0" borderId="0" xfId="0" applyAlignment="1">
      <alignment vertical="center"/>
    </xf>
    <xf numFmtId="0" fontId="2" fillId="37" borderId="0" xfId="0" applyFont="1" applyFill="1" applyAlignment="1">
      <alignment horizontal="center" vertical="center"/>
    </xf>
    <xf numFmtId="0" fontId="20" fillId="37" borderId="0" xfId="0" applyFont="1" applyFill="1" applyAlignment="1">
      <alignment horizontal="center" vertical="center"/>
    </xf>
    <xf numFmtId="0" fontId="0" fillId="37" borderId="0" xfId="0" applyFill="1" applyAlignment="1">
      <alignment vertical="center"/>
    </xf>
    <xf numFmtId="0" fontId="0" fillId="37" borderId="0" xfId="0" applyFill="1" applyAlignment="1">
      <alignment horizontal="right" vertical="center"/>
    </xf>
    <xf numFmtId="0" fontId="0" fillId="38" borderId="16" xfId="0" applyFill="1" applyBorder="1" applyAlignment="1" applyProtection="1">
      <alignment vertical="center"/>
      <protection locked="0"/>
    </xf>
    <xf numFmtId="0" fontId="0" fillId="37" borderId="17" xfId="0" applyFill="1" applyBorder="1" applyAlignment="1" applyProtection="1">
      <alignment vertical="center"/>
      <protection locked="0"/>
    </xf>
    <xf numFmtId="0" fontId="0" fillId="38" borderId="18" xfId="0" applyFill="1" applyBorder="1" applyAlignment="1" applyProtection="1">
      <alignment vertical="center"/>
      <protection locked="0"/>
    </xf>
    <xf numFmtId="0" fontId="0" fillId="37" borderId="0" xfId="0" applyFill="1" applyBorder="1" applyAlignment="1" applyProtection="1">
      <alignment vertical="center"/>
      <protection locked="0"/>
    </xf>
    <xf numFmtId="0" fontId="0" fillId="39" borderId="19" xfId="0" applyFill="1" applyBorder="1" applyAlignment="1" applyProtection="1">
      <alignment vertical="center"/>
      <protection locked="0"/>
    </xf>
    <xf numFmtId="14" fontId="0" fillId="38" borderId="18" xfId="0" applyNumberFormat="1" applyFill="1" applyBorder="1" applyAlignment="1" applyProtection="1">
      <alignment horizontal="left" vertical="center"/>
      <protection locked="0"/>
    </xf>
    <xf numFmtId="49" fontId="0" fillId="38" borderId="18" xfId="0" applyNumberFormat="1" applyFill="1" applyBorder="1" applyAlignment="1" applyProtection="1">
      <alignment horizontal="left" vertical="center"/>
      <protection locked="0"/>
    </xf>
    <xf numFmtId="49" fontId="0" fillId="39" borderId="19" xfId="0" applyNumberFormat="1" applyFill="1" applyBorder="1" applyAlignment="1" applyProtection="1">
      <alignment vertical="center"/>
      <protection locked="0"/>
    </xf>
    <xf numFmtId="0" fontId="0" fillId="40" borderId="18" xfId="0" applyFill="1" applyBorder="1" applyAlignment="1" applyProtection="1">
      <alignment vertical="center"/>
      <protection locked="0"/>
    </xf>
    <xf numFmtId="0" fontId="26" fillId="37" borderId="0" xfId="0" applyFont="1" applyFill="1" applyBorder="1" applyAlignment="1" applyProtection="1">
      <alignment vertical="center"/>
      <protection locked="0"/>
    </xf>
    <xf numFmtId="0" fontId="0" fillId="40" borderId="19" xfId="0" applyFill="1" applyBorder="1" applyAlignment="1" applyProtection="1">
      <alignment vertical="center"/>
      <protection locked="0"/>
    </xf>
    <xf numFmtId="0" fontId="26" fillId="37" borderId="0" xfId="0" applyFont="1" applyFill="1" applyAlignment="1">
      <alignment vertical="center"/>
    </xf>
    <xf numFmtId="0" fontId="26" fillId="37" borderId="0" xfId="0" applyFont="1" applyFill="1" applyAlignment="1">
      <alignment horizontal="right" vertical="center"/>
    </xf>
    <xf numFmtId="0" fontId="0" fillId="40" borderId="18" xfId="0" applyFill="1" applyBorder="1" applyAlignment="1" applyProtection="1">
      <alignment horizontal="left" vertical="center"/>
      <protection locked="0"/>
    </xf>
    <xf numFmtId="49" fontId="0" fillId="40" borderId="18" xfId="0" applyNumberFormat="1" applyFill="1" applyBorder="1" applyAlignment="1" applyProtection="1">
      <alignment horizontal="left" vertical="center"/>
      <protection locked="0"/>
    </xf>
    <xf numFmtId="3" fontId="0" fillId="40" borderId="19" xfId="0" applyNumberFormat="1" applyFill="1" applyBorder="1" applyAlignment="1" applyProtection="1">
      <alignment horizontal="left" vertical="center"/>
      <protection locked="0"/>
    </xf>
    <xf numFmtId="3" fontId="0" fillId="40" borderId="18" xfId="0" applyNumberFormat="1" applyFill="1" applyBorder="1" applyAlignment="1" applyProtection="1">
      <alignment horizontal="left" vertical="center"/>
      <protection locked="0"/>
    </xf>
    <xf numFmtId="0" fontId="0" fillId="40" borderId="19" xfId="0" applyFill="1" applyBorder="1" applyAlignment="1" applyProtection="1">
      <alignment horizontal="left" vertical="center"/>
      <protection locked="0"/>
    </xf>
    <xf numFmtId="0" fontId="14" fillId="40" borderId="18" xfId="65" applyFill="1" applyBorder="1" applyAlignment="1" applyProtection="1">
      <alignment vertical="center"/>
      <protection locked="0"/>
    </xf>
    <xf numFmtId="49" fontId="0" fillId="40" borderId="19" xfId="0" applyNumberFormat="1" applyFill="1" applyBorder="1" applyAlignment="1" applyProtection="1">
      <alignment horizontal="left" vertical="center"/>
      <protection locked="0"/>
    </xf>
    <xf numFmtId="0" fontId="14" fillId="40" borderId="19" xfId="65" applyFill="1" applyBorder="1" applyAlignment="1" applyProtection="1">
      <alignment vertical="center"/>
      <protection locked="0"/>
    </xf>
    <xf numFmtId="0" fontId="0" fillId="40" borderId="20" xfId="0" applyFill="1" applyBorder="1" applyAlignment="1" applyProtection="1">
      <alignment vertical="center"/>
      <protection locked="0"/>
    </xf>
    <xf numFmtId="0" fontId="0" fillId="37" borderId="21" xfId="0" applyFill="1" applyBorder="1" applyAlignment="1" applyProtection="1">
      <alignment vertical="center"/>
      <protection locked="0"/>
    </xf>
    <xf numFmtId="0" fontId="0" fillId="40" borderId="22" xfId="0" applyFill="1" applyBorder="1" applyAlignment="1" applyProtection="1">
      <alignment vertical="center"/>
      <protection locked="0"/>
    </xf>
    <xf numFmtId="0" fontId="28" fillId="39" borderId="0" xfId="0" applyFont="1" applyFill="1" applyAlignment="1">
      <alignment vertical="center"/>
    </xf>
    <xf numFmtId="0" fontId="28" fillId="39" borderId="0" xfId="0" applyFont="1" applyFill="1" applyAlignment="1">
      <alignment horizontal="right" vertical="center"/>
    </xf>
    <xf numFmtId="0" fontId="28" fillId="38" borderId="0" xfId="0" applyFont="1" applyFill="1" applyAlignment="1">
      <alignment vertical="center"/>
    </xf>
    <xf numFmtId="0" fontId="28" fillId="38" borderId="0" xfId="0" applyFont="1" applyFill="1" applyAlignment="1">
      <alignment horizontal="right" vertical="center"/>
    </xf>
    <xf numFmtId="0" fontId="28" fillId="37" borderId="0" xfId="0" applyFont="1" applyFill="1" applyAlignment="1">
      <alignment vertical="center"/>
    </xf>
    <xf numFmtId="0" fontId="28" fillId="40" borderId="0" xfId="0" applyFont="1" applyFill="1" applyAlignment="1">
      <alignment vertical="center"/>
    </xf>
    <xf numFmtId="0" fontId="28" fillId="40" borderId="0" xfId="0" applyFont="1" applyFill="1" applyAlignment="1">
      <alignment horizontal="right" vertical="center"/>
    </xf>
    <xf numFmtId="0" fontId="28" fillId="37" borderId="0" xfId="0" applyFont="1" applyFill="1" applyAlignment="1">
      <alignment horizontal="center" vertical="center"/>
    </xf>
    <xf numFmtId="0" fontId="0" fillId="37" borderId="0" xfId="0" applyFill="1" applyAlignment="1">
      <alignment/>
    </xf>
    <xf numFmtId="0" fontId="26" fillId="33" borderId="0" xfId="0" applyFont="1" applyFill="1" applyAlignment="1">
      <alignment/>
    </xf>
    <xf numFmtId="0" fontId="16" fillId="37" borderId="0" xfId="0" applyFont="1" applyFill="1" applyAlignment="1">
      <alignment horizontal="center" vertical="center"/>
    </xf>
    <xf numFmtId="0" fontId="0" fillId="35" borderId="0" xfId="0" applyFill="1" applyAlignment="1">
      <alignment/>
    </xf>
    <xf numFmtId="0" fontId="4" fillId="35" borderId="0" xfId="0" applyFont="1" applyFill="1" applyAlignment="1">
      <alignment horizontal="right" vertical="center"/>
    </xf>
    <xf numFmtId="0" fontId="32" fillId="35" borderId="0" xfId="0" applyFont="1" applyFill="1" applyAlignment="1">
      <alignment vertical="center"/>
    </xf>
    <xf numFmtId="0" fontId="32" fillId="35" borderId="0" xfId="0" applyFont="1" applyFill="1" applyAlignment="1" applyProtection="1">
      <alignment vertical="center"/>
      <protection locked="0"/>
    </xf>
    <xf numFmtId="0" fontId="17" fillId="35" borderId="23" xfId="0" applyFont="1" applyFill="1" applyBorder="1" applyAlignment="1">
      <alignment horizontal="center" vertical="center"/>
    </xf>
    <xf numFmtId="49" fontId="5" fillId="35" borderId="24" xfId="0" applyNumberFormat="1" applyFont="1" applyFill="1" applyBorder="1" applyAlignment="1">
      <alignment horizontal="center" vertical="center"/>
    </xf>
    <xf numFmtId="0" fontId="5" fillId="35" borderId="24" xfId="0" applyFont="1" applyFill="1" applyBorder="1" applyAlignment="1">
      <alignment horizontal="center" vertical="center"/>
    </xf>
    <xf numFmtId="0" fontId="0" fillId="41" borderId="0" xfId="0" applyFill="1" applyAlignment="1">
      <alignment horizontal="center" vertical="center"/>
    </xf>
    <xf numFmtId="0" fontId="17" fillId="35" borderId="25" xfId="0" applyFont="1" applyFill="1" applyBorder="1" applyAlignment="1">
      <alignment horizontal="center" vertical="center"/>
    </xf>
    <xf numFmtId="0" fontId="17" fillId="35" borderId="26" xfId="0" applyFont="1" applyFill="1" applyBorder="1" applyAlignment="1">
      <alignment horizontal="center" vertical="center"/>
    </xf>
    <xf numFmtId="0" fontId="17" fillId="35" borderId="27" xfId="0" applyFont="1" applyFill="1" applyBorder="1" applyAlignment="1">
      <alignment horizontal="center" vertical="center"/>
    </xf>
    <xf numFmtId="0" fontId="0" fillId="35" borderId="0" xfId="0" applyFill="1" applyAlignment="1">
      <alignment vertical="center"/>
    </xf>
    <xf numFmtId="0" fontId="17" fillId="35" borderId="28" xfId="0" applyFont="1" applyFill="1" applyBorder="1" applyAlignment="1">
      <alignment horizontal="center" vertical="center"/>
    </xf>
    <xf numFmtId="0" fontId="17" fillId="35" borderId="29" xfId="0" applyFont="1" applyFill="1" applyBorder="1" applyAlignment="1">
      <alignment horizontal="center" vertical="center"/>
    </xf>
    <xf numFmtId="0" fontId="17" fillId="35" borderId="30" xfId="0" applyFont="1" applyFill="1" applyBorder="1" applyAlignment="1">
      <alignment horizontal="center" vertical="center"/>
    </xf>
    <xf numFmtId="0" fontId="17" fillId="35" borderId="31" xfId="0" applyFont="1" applyFill="1" applyBorder="1" applyAlignment="1">
      <alignment horizontal="center" vertical="center"/>
    </xf>
    <xf numFmtId="0" fontId="17" fillId="35" borderId="32" xfId="0" applyFont="1" applyFill="1" applyBorder="1" applyAlignment="1">
      <alignment horizontal="center" vertical="center"/>
    </xf>
    <xf numFmtId="0" fontId="17" fillId="35" borderId="33" xfId="0" applyFont="1" applyFill="1" applyBorder="1" applyAlignment="1">
      <alignment horizontal="center" vertical="center"/>
    </xf>
    <xf numFmtId="0" fontId="17" fillId="35" borderId="34" xfId="0" applyFont="1" applyFill="1" applyBorder="1" applyAlignment="1">
      <alignment horizontal="center" vertical="center"/>
    </xf>
    <xf numFmtId="0" fontId="17" fillId="35" borderId="35" xfId="0" applyFont="1" applyFill="1" applyBorder="1" applyAlignment="1">
      <alignment horizontal="center" vertical="center"/>
    </xf>
    <xf numFmtId="0" fontId="5" fillId="35" borderId="36" xfId="0" applyFont="1" applyFill="1" applyBorder="1" applyAlignment="1">
      <alignment horizontal="center" vertical="center"/>
    </xf>
    <xf numFmtId="3" fontId="5" fillId="41" borderId="36" xfId="0" applyNumberFormat="1" applyFont="1" applyFill="1" applyBorder="1" applyAlignment="1">
      <alignment vertical="center"/>
    </xf>
    <xf numFmtId="0" fontId="17" fillId="35" borderId="4" xfId="0" applyFont="1" applyFill="1" applyBorder="1" applyAlignment="1">
      <alignment vertical="center"/>
    </xf>
    <xf numFmtId="0" fontId="17" fillId="35" borderId="37" xfId="0" applyFont="1" applyFill="1" applyBorder="1" applyAlignment="1">
      <alignment vertical="center"/>
    </xf>
    <xf numFmtId="0" fontId="5" fillId="35" borderId="15" xfId="0" applyFont="1" applyFill="1" applyBorder="1" applyAlignment="1">
      <alignment horizontal="center" vertical="center"/>
    </xf>
    <xf numFmtId="3" fontId="5" fillId="35" borderId="15" xfId="0" applyNumberFormat="1" applyFont="1" applyFill="1" applyBorder="1" applyAlignment="1">
      <alignment vertical="center"/>
    </xf>
    <xf numFmtId="3" fontId="5" fillId="35" borderId="38" xfId="0" applyNumberFormat="1" applyFont="1" applyFill="1" applyBorder="1" applyAlignment="1" applyProtection="1">
      <alignment vertical="center"/>
      <protection locked="0"/>
    </xf>
    <xf numFmtId="3" fontId="5" fillId="41" borderId="15" xfId="0" applyNumberFormat="1" applyFont="1" applyFill="1" applyBorder="1" applyAlignment="1">
      <alignment vertical="center"/>
    </xf>
    <xf numFmtId="3" fontId="5" fillId="41" borderId="38" xfId="0" applyNumberFormat="1" applyFont="1" applyFill="1" applyBorder="1" applyAlignment="1">
      <alignment vertical="center"/>
    </xf>
    <xf numFmtId="0" fontId="21" fillId="35" borderId="4" xfId="0" applyFont="1" applyFill="1" applyBorder="1" applyAlignment="1">
      <alignment vertical="center"/>
    </xf>
    <xf numFmtId="0" fontId="17" fillId="35" borderId="39" xfId="0" applyFont="1" applyFill="1" applyBorder="1" applyAlignment="1">
      <alignment vertical="center"/>
    </xf>
    <xf numFmtId="0" fontId="17" fillId="35" borderId="40" xfId="0" applyFont="1" applyFill="1" applyBorder="1" applyAlignment="1">
      <alignment horizontal="center" vertical="center"/>
    </xf>
    <xf numFmtId="0" fontId="17" fillId="35" borderId="41" xfId="0" applyFont="1" applyFill="1" applyBorder="1" applyAlignment="1">
      <alignment vertical="center"/>
    </xf>
    <xf numFmtId="0" fontId="17" fillId="35" borderId="42" xfId="0" applyFont="1" applyFill="1" applyBorder="1" applyAlignment="1">
      <alignment vertical="center"/>
    </xf>
    <xf numFmtId="3" fontId="5" fillId="41" borderId="15" xfId="0" applyNumberFormat="1" applyFont="1" applyFill="1" applyBorder="1" applyAlignment="1" applyProtection="1">
      <alignment vertical="center"/>
      <protection locked="0"/>
    </xf>
    <xf numFmtId="3" fontId="5" fillId="41" borderId="43" xfId="0" applyNumberFormat="1" applyFont="1" applyFill="1" applyBorder="1" applyAlignment="1" applyProtection="1">
      <alignment vertical="center"/>
      <protection locked="0"/>
    </xf>
    <xf numFmtId="0" fontId="17" fillId="35" borderId="28" xfId="0" applyFont="1" applyFill="1" applyBorder="1" applyAlignment="1">
      <alignment horizontal="center" vertical="center"/>
    </xf>
    <xf numFmtId="49" fontId="5" fillId="35" borderId="44" xfId="0" applyNumberFormat="1" applyFont="1" applyFill="1" applyBorder="1" applyAlignment="1">
      <alignment horizontal="center" vertical="center"/>
    </xf>
    <xf numFmtId="0" fontId="17" fillId="35" borderId="14" xfId="0" applyFont="1" applyFill="1" applyBorder="1" applyAlignment="1">
      <alignment horizontal="center" vertical="center"/>
    </xf>
    <xf numFmtId="0" fontId="21" fillId="35" borderId="45" xfId="0" applyFont="1" applyFill="1" applyBorder="1" applyAlignment="1">
      <alignment horizontal="center" vertical="center"/>
    </xf>
    <xf numFmtId="0" fontId="21" fillId="35" borderId="46" xfId="0" applyFont="1" applyFill="1" applyBorder="1" applyAlignment="1">
      <alignment vertical="center"/>
    </xf>
    <xf numFmtId="0" fontId="17" fillId="35" borderId="46" xfId="0" applyFont="1" applyFill="1" applyBorder="1" applyAlignment="1">
      <alignment horizontal="center" vertical="center"/>
    </xf>
    <xf numFmtId="49" fontId="5" fillId="35" borderId="47" xfId="0" applyNumberFormat="1" applyFont="1" applyFill="1" applyBorder="1" applyAlignment="1">
      <alignment horizontal="center" vertical="center"/>
    </xf>
    <xf numFmtId="0" fontId="0" fillId="36" borderId="0" xfId="0" applyFill="1" applyAlignment="1">
      <alignment vertical="center"/>
    </xf>
    <xf numFmtId="0" fontId="0" fillId="36" borderId="0" xfId="0" applyFill="1" applyAlignment="1" applyProtection="1">
      <alignment vertical="center"/>
      <protection/>
    </xf>
    <xf numFmtId="0" fontId="6" fillId="41" borderId="0" xfId="0" applyFont="1" applyFill="1" applyAlignment="1" applyProtection="1">
      <alignment horizontal="left" vertical="center" wrapText="1"/>
      <protection/>
    </xf>
    <xf numFmtId="14" fontId="32" fillId="42" borderId="48" xfId="0" applyNumberFormat="1" applyFont="1" applyFill="1" applyBorder="1" applyAlignment="1" applyProtection="1">
      <alignment horizontal="center" vertical="center"/>
      <protection locked="0"/>
    </xf>
    <xf numFmtId="0" fontId="32" fillId="36" borderId="0" xfId="0" applyFont="1" applyFill="1" applyAlignment="1">
      <alignment horizontal="center" vertical="center"/>
    </xf>
    <xf numFmtId="14" fontId="32" fillId="42" borderId="49" xfId="0" applyNumberFormat="1" applyFont="1" applyFill="1" applyBorder="1" applyAlignment="1" applyProtection="1">
      <alignment horizontal="center" vertical="center"/>
      <protection locked="0"/>
    </xf>
    <xf numFmtId="0" fontId="36" fillId="36" borderId="0" xfId="0" applyFont="1" applyFill="1" applyAlignment="1" applyProtection="1">
      <alignment horizontal="center" vertical="center"/>
      <protection/>
    </xf>
    <xf numFmtId="0" fontId="5" fillId="35" borderId="50" xfId="0" applyFont="1" applyFill="1" applyBorder="1" applyAlignment="1" applyProtection="1">
      <alignment horizontal="center" vertical="center" wrapText="1"/>
      <protection/>
    </xf>
    <xf numFmtId="0" fontId="0" fillId="35" borderId="51" xfId="0" applyFill="1" applyBorder="1" applyAlignment="1" applyProtection="1">
      <alignment vertical="top" wrapText="1"/>
      <protection/>
    </xf>
    <xf numFmtId="179" fontId="0" fillId="37" borderId="51" xfId="0" applyNumberFormat="1" applyFill="1" applyBorder="1" applyAlignment="1" applyProtection="1">
      <alignment horizontal="center" vertical="center" wrapText="1"/>
      <protection locked="0"/>
    </xf>
    <xf numFmtId="0" fontId="0" fillId="35" borderId="51" xfId="0" applyFill="1" applyBorder="1" applyAlignment="1" applyProtection="1">
      <alignment vertical="center" wrapText="1"/>
      <protection locked="0"/>
    </xf>
    <xf numFmtId="20" fontId="0" fillId="35" borderId="51" xfId="0" applyNumberFormat="1" applyFill="1" applyBorder="1" applyAlignment="1" applyProtection="1">
      <alignment horizontal="center" vertical="top" wrapText="1"/>
      <protection locked="0"/>
    </xf>
    <xf numFmtId="0" fontId="38" fillId="35" borderId="0" xfId="0" applyFont="1" applyFill="1" applyBorder="1" applyAlignment="1" applyProtection="1">
      <alignment horizontal="center" vertical="center"/>
      <protection/>
    </xf>
    <xf numFmtId="0" fontId="38" fillId="35" borderId="0" xfId="0" applyFont="1" applyFill="1" applyAlignment="1" applyProtection="1">
      <alignment horizontal="center" vertical="center"/>
      <protection/>
    </xf>
    <xf numFmtId="0" fontId="38" fillId="35" borderId="48" xfId="0" applyFont="1" applyFill="1" applyBorder="1" applyAlignment="1" applyProtection="1">
      <alignment horizontal="center" vertical="center"/>
      <protection/>
    </xf>
    <xf numFmtId="0" fontId="0" fillId="35" borderId="0" xfId="0" applyFont="1" applyFill="1" applyAlignment="1" applyProtection="1">
      <alignment vertical="center"/>
      <protection/>
    </xf>
    <xf numFmtId="0" fontId="0" fillId="35" borderId="0" xfId="0" applyFont="1" applyFill="1" applyAlignment="1">
      <alignment vertical="center"/>
    </xf>
    <xf numFmtId="0" fontId="23" fillId="35" borderId="52" xfId="0" applyFont="1" applyFill="1" applyBorder="1" applyAlignment="1">
      <alignment horizontal="center" vertical="center" wrapText="1"/>
    </xf>
    <xf numFmtId="0" fontId="23" fillId="35" borderId="53" xfId="0" applyFont="1" applyFill="1" applyBorder="1" applyAlignment="1">
      <alignment horizontal="center" vertical="center" wrapText="1"/>
    </xf>
    <xf numFmtId="0" fontId="21" fillId="35" borderId="54" xfId="0" applyFont="1" applyFill="1" applyBorder="1" applyAlignment="1" applyProtection="1">
      <alignment vertical="center" wrapText="1"/>
      <protection locked="0"/>
    </xf>
    <xf numFmtId="3" fontId="21" fillId="35" borderId="36" xfId="0" applyNumberFormat="1" applyFont="1" applyFill="1" applyBorder="1" applyAlignment="1" applyProtection="1">
      <alignment vertical="center" wrapText="1"/>
      <protection locked="0"/>
    </xf>
    <xf numFmtId="10" fontId="21" fillId="35" borderId="36" xfId="0" applyNumberFormat="1" applyFont="1" applyFill="1" applyBorder="1" applyAlignment="1" applyProtection="1">
      <alignment vertical="center" wrapText="1"/>
      <protection locked="0"/>
    </xf>
    <xf numFmtId="10" fontId="21" fillId="35" borderId="55" xfId="0" applyNumberFormat="1" applyFont="1" applyFill="1" applyBorder="1" applyAlignment="1" applyProtection="1">
      <alignment vertical="center" wrapText="1"/>
      <protection locked="0"/>
    </xf>
    <xf numFmtId="0" fontId="21" fillId="35" borderId="56" xfId="0" applyFont="1" applyFill="1" applyBorder="1" applyAlignment="1" applyProtection="1">
      <alignment vertical="center" wrapText="1"/>
      <protection locked="0"/>
    </xf>
    <xf numFmtId="3" fontId="21" fillId="35" borderId="15" xfId="0" applyNumberFormat="1" applyFont="1" applyFill="1" applyBorder="1" applyAlignment="1" applyProtection="1">
      <alignment vertical="center" wrapText="1"/>
      <protection locked="0"/>
    </xf>
    <xf numFmtId="10" fontId="21" fillId="35" borderId="15" xfId="0" applyNumberFormat="1" applyFont="1" applyFill="1" applyBorder="1" applyAlignment="1" applyProtection="1">
      <alignment vertical="center" wrapText="1"/>
      <protection locked="0"/>
    </xf>
    <xf numFmtId="10" fontId="21" fillId="35" borderId="38" xfId="0" applyNumberFormat="1" applyFont="1" applyFill="1" applyBorder="1" applyAlignment="1" applyProtection="1">
      <alignment vertical="center" wrapText="1"/>
      <protection locked="0"/>
    </xf>
    <xf numFmtId="0" fontId="21" fillId="35" borderId="57" xfId="0" applyFont="1" applyFill="1" applyBorder="1" applyAlignment="1" applyProtection="1">
      <alignment vertical="center" wrapText="1"/>
      <protection locked="0"/>
    </xf>
    <xf numFmtId="3" fontId="21" fillId="35" borderId="47" xfId="0" applyNumberFormat="1" applyFont="1" applyFill="1" applyBorder="1" applyAlignment="1" applyProtection="1">
      <alignment vertical="center" wrapText="1"/>
      <protection locked="0"/>
    </xf>
    <xf numFmtId="10" fontId="21" fillId="35" borderId="47" xfId="0" applyNumberFormat="1" applyFont="1" applyFill="1" applyBorder="1" applyAlignment="1" applyProtection="1">
      <alignment vertical="center" wrapText="1"/>
      <protection locked="0"/>
    </xf>
    <xf numFmtId="10" fontId="21" fillId="35" borderId="43" xfId="0" applyNumberFormat="1" applyFont="1" applyFill="1" applyBorder="1" applyAlignment="1" applyProtection="1">
      <alignment vertical="center" wrapText="1"/>
      <protection locked="0"/>
    </xf>
    <xf numFmtId="0" fontId="23" fillId="0" borderId="58" xfId="0" applyFont="1" applyBorder="1" applyAlignment="1">
      <alignment horizontal="center" vertical="center"/>
    </xf>
    <xf numFmtId="0" fontId="21" fillId="0" borderId="59" xfId="0" applyFont="1" applyBorder="1" applyAlignment="1" applyProtection="1">
      <alignment horizontal="left" vertical="center"/>
      <protection locked="0"/>
    </xf>
    <xf numFmtId="0" fontId="21" fillId="0" borderId="60" xfId="0" applyFont="1" applyBorder="1" applyAlignment="1" applyProtection="1">
      <alignment horizontal="left" vertical="center"/>
      <protection locked="0"/>
    </xf>
    <xf numFmtId="0" fontId="21" fillId="0" borderId="57" xfId="0" applyFont="1" applyBorder="1" applyAlignment="1" applyProtection="1">
      <alignment horizontal="left" vertical="center"/>
      <protection locked="0"/>
    </xf>
    <xf numFmtId="0" fontId="23" fillId="0" borderId="58" xfId="0" applyFont="1" applyBorder="1" applyAlignment="1">
      <alignment horizontal="center" vertical="center" wrapText="1"/>
    </xf>
    <xf numFmtId="0" fontId="47" fillId="0" borderId="25"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10" fontId="21" fillId="35" borderId="61" xfId="0" applyNumberFormat="1" applyFont="1" applyFill="1" applyBorder="1" applyAlignment="1" applyProtection="1">
      <alignment vertical="center" wrapText="1"/>
      <protection locked="0"/>
    </xf>
    <xf numFmtId="3" fontId="21" fillId="0" borderId="61" xfId="0" applyNumberFormat="1" applyFont="1" applyBorder="1" applyAlignment="1" applyProtection="1">
      <alignment vertical="center"/>
      <protection locked="0"/>
    </xf>
    <xf numFmtId="3" fontId="21" fillId="0" borderId="62" xfId="0" applyNumberFormat="1" applyFont="1" applyBorder="1" applyAlignment="1" applyProtection="1">
      <alignment vertical="center"/>
      <protection locked="0"/>
    </xf>
    <xf numFmtId="3" fontId="21" fillId="0" borderId="15" xfId="0" applyNumberFormat="1" applyFont="1" applyBorder="1" applyAlignment="1" applyProtection="1">
      <alignment vertical="center"/>
      <protection locked="0"/>
    </xf>
    <xf numFmtId="3" fontId="21" fillId="0" borderId="38" xfId="0" applyNumberFormat="1" applyFont="1" applyBorder="1" applyAlignment="1" applyProtection="1">
      <alignment vertical="center"/>
      <protection locked="0"/>
    </xf>
    <xf numFmtId="3" fontId="21" fillId="0" borderId="47" xfId="0" applyNumberFormat="1" applyFont="1" applyBorder="1" applyAlignment="1" applyProtection="1">
      <alignment vertical="center"/>
      <protection locked="0"/>
    </xf>
    <xf numFmtId="3" fontId="21" fillId="0" borderId="43" xfId="0" applyNumberFormat="1" applyFont="1" applyBorder="1" applyAlignment="1" applyProtection="1">
      <alignment vertical="center"/>
      <protection locked="0"/>
    </xf>
    <xf numFmtId="0" fontId="21" fillId="0" borderId="59" xfId="0" applyFont="1" applyBorder="1" applyAlignment="1" applyProtection="1">
      <alignment horizontal="left" vertical="center" wrapText="1"/>
      <protection locked="0"/>
    </xf>
    <xf numFmtId="0" fontId="21" fillId="0" borderId="60" xfId="0" applyFont="1" applyBorder="1" applyAlignment="1" applyProtection="1">
      <alignment horizontal="left" vertical="center" wrapText="1"/>
      <protection locked="0"/>
    </xf>
    <xf numFmtId="0" fontId="21" fillId="0" borderId="57" xfId="0" applyFont="1" applyBorder="1" applyAlignment="1" applyProtection="1">
      <alignment horizontal="left" vertical="center" wrapText="1"/>
      <protection locked="0"/>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31" xfId="0" applyFont="1" applyBorder="1" applyAlignment="1">
      <alignment horizontal="center" vertical="center" wrapText="1"/>
    </xf>
    <xf numFmtId="3" fontId="21" fillId="0" borderId="65" xfId="0" applyNumberFormat="1" applyFont="1" applyBorder="1" applyAlignment="1" applyProtection="1">
      <alignment horizontal="right" vertical="center" wrapText="1"/>
      <protection locked="0"/>
    </xf>
    <xf numFmtId="3" fontId="21" fillId="0" borderId="66" xfId="0" applyNumberFormat="1" applyFont="1" applyBorder="1" applyAlignment="1" applyProtection="1">
      <alignment horizontal="right" vertical="center" wrapText="1"/>
      <protection locked="0"/>
    </xf>
    <xf numFmtId="3" fontId="21" fillId="0" borderId="67" xfId="0" applyNumberFormat="1" applyFont="1" applyBorder="1" applyAlignment="1" applyProtection="1">
      <alignment horizontal="right" vertical="center" wrapText="1"/>
      <protection locked="0"/>
    </xf>
    <xf numFmtId="3" fontId="21" fillId="0" borderId="62" xfId="0" applyNumberFormat="1" applyFont="1" applyBorder="1" applyAlignment="1" applyProtection="1">
      <alignment horizontal="right" vertical="center" wrapText="1"/>
      <protection locked="0"/>
    </xf>
    <xf numFmtId="3" fontId="21" fillId="0" borderId="68" xfId="0" applyNumberFormat="1" applyFont="1" applyBorder="1" applyAlignment="1" applyProtection="1">
      <alignment horizontal="right" vertical="center" wrapText="1"/>
      <protection locked="0"/>
    </xf>
    <xf numFmtId="3" fontId="21" fillId="0" borderId="69" xfId="0" applyNumberFormat="1" applyFont="1" applyBorder="1" applyAlignment="1" applyProtection="1">
      <alignment horizontal="right" vertical="center" wrapText="1"/>
      <protection locked="0"/>
    </xf>
    <xf numFmtId="3" fontId="21" fillId="0" borderId="37" xfId="0" applyNumberFormat="1" applyFont="1" applyBorder="1" applyAlignment="1" applyProtection="1">
      <alignment horizontal="right" vertical="center" wrapText="1"/>
      <protection locked="0"/>
    </xf>
    <xf numFmtId="3" fontId="21" fillId="0" borderId="38" xfId="0" applyNumberFormat="1" applyFont="1" applyBorder="1" applyAlignment="1" applyProtection="1">
      <alignment horizontal="right" vertical="center" wrapText="1"/>
      <protection locked="0"/>
    </xf>
    <xf numFmtId="3" fontId="21" fillId="0" borderId="70" xfId="0" applyNumberFormat="1" applyFont="1" applyBorder="1" applyAlignment="1" applyProtection="1">
      <alignment horizontal="right" vertical="center" wrapText="1"/>
      <protection locked="0"/>
    </xf>
    <xf numFmtId="3" fontId="21" fillId="0" borderId="71" xfId="0" applyNumberFormat="1" applyFont="1" applyBorder="1" applyAlignment="1" applyProtection="1">
      <alignment horizontal="right" vertical="center" wrapText="1"/>
      <protection locked="0"/>
    </xf>
    <xf numFmtId="3" fontId="21" fillId="0" borderId="72" xfId="0" applyNumberFormat="1" applyFont="1" applyBorder="1" applyAlignment="1" applyProtection="1">
      <alignment horizontal="right" vertical="center" wrapText="1"/>
      <protection locked="0"/>
    </xf>
    <xf numFmtId="3" fontId="21" fillId="0" borderId="53" xfId="0" applyNumberFormat="1" applyFont="1" applyBorder="1" applyAlignment="1" applyProtection="1">
      <alignment horizontal="right" vertical="center" wrapText="1"/>
      <protection locked="0"/>
    </xf>
    <xf numFmtId="3" fontId="23" fillId="0" borderId="73" xfId="0" applyNumberFormat="1" applyFont="1" applyBorder="1" applyAlignment="1" applyProtection="1">
      <alignment horizontal="right" vertical="center" wrapText="1"/>
      <protection/>
    </xf>
    <xf numFmtId="3" fontId="23" fillId="0" borderId="74" xfId="0" applyNumberFormat="1" applyFont="1" applyBorder="1" applyAlignment="1" applyProtection="1">
      <alignment horizontal="right" vertical="center" wrapText="1"/>
      <protection/>
    </xf>
    <xf numFmtId="3" fontId="23" fillId="0" borderId="32" xfId="0" applyNumberFormat="1" applyFont="1" applyBorder="1" applyAlignment="1">
      <alignment horizontal="right" vertical="center" wrapText="1"/>
    </xf>
    <xf numFmtId="3" fontId="23" fillId="0" borderId="35" xfId="0" applyNumberFormat="1" applyFont="1" applyBorder="1" applyAlignment="1">
      <alignment horizontal="right" vertical="center" wrapText="1"/>
    </xf>
    <xf numFmtId="0" fontId="23" fillId="0" borderId="75" xfId="0" applyFont="1" applyBorder="1" applyAlignment="1">
      <alignment horizontal="center" vertical="center" wrapText="1"/>
    </xf>
    <xf numFmtId="3" fontId="23" fillId="0" borderId="73" xfId="0" applyNumberFormat="1" applyFont="1" applyBorder="1" applyAlignment="1">
      <alignment horizontal="right" vertical="center" wrapText="1"/>
    </xf>
    <xf numFmtId="3" fontId="23" fillId="0" borderId="74" xfId="0" applyNumberFormat="1" applyFont="1" applyBorder="1" applyAlignment="1">
      <alignment horizontal="right" vertical="center" wrapText="1"/>
    </xf>
    <xf numFmtId="3" fontId="23" fillId="0" borderId="34" xfId="0" applyNumberFormat="1" applyFont="1" applyBorder="1" applyAlignment="1">
      <alignment horizontal="right" vertical="center" wrapText="1"/>
    </xf>
    <xf numFmtId="0" fontId="47" fillId="0" borderId="6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64"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31" xfId="0" applyFont="1" applyBorder="1" applyAlignment="1">
      <alignment horizontal="center" vertical="center" wrapText="1"/>
    </xf>
    <xf numFmtId="3" fontId="21" fillId="0" borderId="65" xfId="0" applyNumberFormat="1" applyFont="1" applyBorder="1" applyAlignment="1" applyProtection="1">
      <alignment vertical="center" wrapText="1"/>
      <protection locked="0"/>
    </xf>
    <xf numFmtId="3" fontId="21" fillId="0" borderId="61" xfId="0" applyNumberFormat="1" applyFont="1" applyBorder="1" applyAlignment="1" applyProtection="1">
      <alignment vertical="center" wrapText="1"/>
      <protection locked="0"/>
    </xf>
    <xf numFmtId="3" fontId="21" fillId="0" borderId="66" xfId="0" applyNumberFormat="1" applyFont="1" applyBorder="1" applyAlignment="1" applyProtection="1">
      <alignment vertical="center" wrapText="1"/>
      <protection locked="0"/>
    </xf>
    <xf numFmtId="3" fontId="21" fillId="0" borderId="77" xfId="0" applyNumberFormat="1" applyFont="1" applyBorder="1" applyAlignment="1" applyProtection="1">
      <alignment vertical="center" wrapText="1"/>
      <protection/>
    </xf>
    <xf numFmtId="3" fontId="21" fillId="0" borderId="78" xfId="0" applyNumberFormat="1" applyFont="1" applyBorder="1" applyAlignment="1" applyProtection="1">
      <alignment vertical="center" wrapText="1"/>
      <protection/>
    </xf>
    <xf numFmtId="3" fontId="21" fillId="0" borderId="68" xfId="0" applyNumberFormat="1" applyFont="1" applyBorder="1" applyAlignment="1" applyProtection="1">
      <alignment vertical="center" wrapText="1"/>
      <protection locked="0"/>
    </xf>
    <xf numFmtId="3" fontId="21" fillId="0" borderId="15" xfId="0" applyNumberFormat="1" applyFont="1" applyBorder="1" applyAlignment="1" applyProtection="1">
      <alignment vertical="center" wrapText="1"/>
      <protection locked="0"/>
    </xf>
    <xf numFmtId="3" fontId="21" fillId="0" borderId="69" xfId="0" applyNumberFormat="1" applyFont="1" applyBorder="1" applyAlignment="1" applyProtection="1">
      <alignment vertical="center" wrapText="1"/>
      <protection locked="0"/>
    </xf>
    <xf numFmtId="3" fontId="21" fillId="0" borderId="79" xfId="0" applyNumberFormat="1" applyFont="1" applyBorder="1" applyAlignment="1" applyProtection="1">
      <alignment vertical="center" wrapText="1"/>
      <protection/>
    </xf>
    <xf numFmtId="3" fontId="21" fillId="0" borderId="80" xfId="0" applyNumberFormat="1" applyFont="1" applyBorder="1" applyAlignment="1" applyProtection="1">
      <alignment vertical="center" wrapText="1"/>
      <protection/>
    </xf>
    <xf numFmtId="3" fontId="21" fillId="0" borderId="70" xfId="0" applyNumberFormat="1" applyFont="1" applyBorder="1" applyAlignment="1" applyProtection="1">
      <alignment vertical="center" wrapText="1"/>
      <protection locked="0"/>
    </xf>
    <xf numFmtId="3" fontId="21" fillId="0" borderId="52" xfId="0" applyNumberFormat="1" applyFont="1" applyBorder="1" applyAlignment="1" applyProtection="1">
      <alignment vertical="center" wrapText="1"/>
      <protection locked="0"/>
    </xf>
    <xf numFmtId="3" fontId="21" fillId="0" borderId="71" xfId="0" applyNumberFormat="1" applyFont="1" applyBorder="1" applyAlignment="1" applyProtection="1">
      <alignment vertical="center" wrapText="1"/>
      <protection locked="0"/>
    </xf>
    <xf numFmtId="3" fontId="21" fillId="0" borderId="81" xfId="0" applyNumberFormat="1" applyFont="1" applyBorder="1" applyAlignment="1" applyProtection="1">
      <alignment vertical="center" wrapText="1"/>
      <protection/>
    </xf>
    <xf numFmtId="3" fontId="21" fillId="0" borderId="82" xfId="0" applyNumberFormat="1" applyFont="1" applyBorder="1" applyAlignment="1" applyProtection="1">
      <alignment vertical="center" wrapText="1"/>
      <protection/>
    </xf>
    <xf numFmtId="0" fontId="23" fillId="0" borderId="83" xfId="0" applyFont="1" applyBorder="1" applyAlignment="1">
      <alignment vertical="center" wrapText="1"/>
    </xf>
    <xf numFmtId="3" fontId="23" fillId="0" borderId="73" xfId="0" applyNumberFormat="1" applyFont="1" applyBorder="1" applyAlignment="1">
      <alignment vertical="center" wrapText="1"/>
    </xf>
    <xf numFmtId="3" fontId="23" fillId="0" borderId="33" xfId="0" applyNumberFormat="1" applyFont="1" applyBorder="1" applyAlignment="1">
      <alignment vertical="center" wrapText="1"/>
    </xf>
    <xf numFmtId="3" fontId="23" fillId="0" borderId="74" xfId="0" applyNumberFormat="1" applyFont="1" applyBorder="1" applyAlignment="1">
      <alignment vertical="center" wrapText="1"/>
    </xf>
    <xf numFmtId="3" fontId="23" fillId="0" borderId="84" xfId="0" applyNumberFormat="1" applyFont="1" applyBorder="1" applyAlignment="1">
      <alignment vertical="center" wrapText="1"/>
    </xf>
    <xf numFmtId="3" fontId="23" fillId="0" borderId="35" xfId="0" applyNumberFormat="1" applyFont="1" applyBorder="1" applyAlignment="1">
      <alignment vertical="center" wrapText="1"/>
    </xf>
    <xf numFmtId="0" fontId="21" fillId="0" borderId="0" xfId="0" applyFont="1" applyAlignment="1">
      <alignment horizontal="left" vertical="center"/>
    </xf>
    <xf numFmtId="0" fontId="23" fillId="0" borderId="85" xfId="0" applyFont="1" applyBorder="1" applyAlignment="1">
      <alignment horizontal="center" vertical="center" wrapText="1"/>
    </xf>
    <xf numFmtId="0" fontId="21" fillId="0" borderId="59" xfId="0" applyFont="1" applyBorder="1" applyAlignment="1" applyProtection="1">
      <alignment horizontal="center" vertical="center" wrapText="1"/>
      <protection locked="0"/>
    </xf>
    <xf numFmtId="0" fontId="21" fillId="0" borderId="61" xfId="0" applyFont="1" applyBorder="1" applyAlignment="1" applyProtection="1">
      <alignment horizontal="center" vertical="center" wrapText="1"/>
      <protection locked="0"/>
    </xf>
    <xf numFmtId="3" fontId="21" fillId="0" borderId="61" xfId="0" applyNumberFormat="1" applyFont="1" applyBorder="1" applyAlignment="1" applyProtection="1">
      <alignment vertical="center" wrapText="1"/>
      <protection locked="0"/>
    </xf>
    <xf numFmtId="181" fontId="21" fillId="0" borderId="61" xfId="0" applyNumberFormat="1" applyFont="1" applyBorder="1" applyAlignment="1" applyProtection="1">
      <alignment vertical="center" wrapText="1"/>
      <protection locked="0"/>
    </xf>
    <xf numFmtId="0" fontId="21" fillId="0" borderId="60"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3" fontId="21" fillId="0" borderId="15" xfId="0" applyNumberFormat="1" applyFont="1" applyBorder="1" applyAlignment="1" applyProtection="1">
      <alignment vertical="center" wrapText="1"/>
      <protection locked="0"/>
    </xf>
    <xf numFmtId="181" fontId="21" fillId="0" borderId="15" xfId="0" applyNumberFormat="1" applyFont="1" applyBorder="1" applyAlignment="1" applyProtection="1">
      <alignment vertical="center" wrapText="1"/>
      <protection locked="0"/>
    </xf>
    <xf numFmtId="0" fontId="21" fillId="0" borderId="56" xfId="0" applyFont="1" applyBorder="1" applyAlignment="1" applyProtection="1">
      <alignment horizontal="center" vertical="center" wrapText="1"/>
      <protection locked="0"/>
    </xf>
    <xf numFmtId="0" fontId="21" fillId="0" borderId="52" xfId="0" applyFont="1" applyBorder="1" applyAlignment="1" applyProtection="1">
      <alignment horizontal="center" vertical="center" wrapText="1"/>
      <protection locked="0"/>
    </xf>
    <xf numFmtId="3" fontId="21" fillId="0" borderId="52" xfId="0" applyNumberFormat="1" applyFont="1" applyBorder="1" applyAlignment="1" applyProtection="1">
      <alignment vertical="center" wrapText="1"/>
      <protection locked="0"/>
    </xf>
    <xf numFmtId="181" fontId="21" fillId="0" borderId="24" xfId="0" applyNumberFormat="1" applyFont="1" applyBorder="1" applyAlignment="1" applyProtection="1">
      <alignment vertical="center" wrapText="1"/>
      <protection locked="0"/>
    </xf>
    <xf numFmtId="0" fontId="23" fillId="0" borderId="86" xfId="0" applyFont="1" applyBorder="1" applyAlignment="1">
      <alignment horizontal="center" vertical="center" wrapText="1"/>
    </xf>
    <xf numFmtId="0" fontId="2" fillId="0" borderId="87" xfId="0" applyFont="1" applyBorder="1" applyAlignment="1">
      <alignment horizontal="center" vertical="center" wrapText="1"/>
    </xf>
    <xf numFmtId="3" fontId="23" fillId="0" borderId="34" xfId="0" applyNumberFormat="1" applyFont="1" applyBorder="1" applyAlignment="1">
      <alignment vertical="center" wrapText="1"/>
    </xf>
    <xf numFmtId="0" fontId="21" fillId="35" borderId="50" xfId="0" applyFont="1" applyFill="1" applyBorder="1" applyAlignment="1">
      <alignment vertical="center" wrapText="1"/>
    </xf>
    <xf numFmtId="0" fontId="23" fillId="0" borderId="54"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1" fillId="0" borderId="54" xfId="0" applyFont="1" applyBorder="1" applyAlignment="1" applyProtection="1">
      <alignment horizontal="left" vertical="center" wrapText="1"/>
      <protection locked="0"/>
    </xf>
    <xf numFmtId="0" fontId="21" fillId="0" borderId="88" xfId="0" applyFont="1" applyBorder="1" applyAlignment="1" applyProtection="1">
      <alignment vertical="center" wrapText="1"/>
      <protection locked="0"/>
    </xf>
    <xf numFmtId="3" fontId="21" fillId="0" borderId="61" xfId="0" applyNumberFormat="1" applyFont="1" applyBorder="1" applyAlignment="1" applyProtection="1">
      <alignment horizontal="center" vertical="center" wrapText="1"/>
      <protection locked="0"/>
    </xf>
    <xf numFmtId="182" fontId="21" fillId="0" borderId="66" xfId="0" applyNumberFormat="1" applyFont="1" applyBorder="1" applyAlignment="1" applyProtection="1">
      <alignment horizontal="center" vertical="center" wrapText="1"/>
      <protection locked="0"/>
    </xf>
    <xf numFmtId="182" fontId="21" fillId="0" borderId="62" xfId="0" applyNumberFormat="1" applyFont="1" applyBorder="1" applyAlignment="1" applyProtection="1">
      <alignment horizontal="center" vertical="center" wrapText="1"/>
      <protection locked="0"/>
    </xf>
    <xf numFmtId="0" fontId="21" fillId="0" borderId="89" xfId="0" applyFont="1" applyBorder="1" applyAlignment="1" applyProtection="1">
      <alignment vertical="center" wrapText="1"/>
      <protection locked="0"/>
    </xf>
    <xf numFmtId="3" fontId="21" fillId="0" borderId="52" xfId="0" applyNumberFormat="1" applyFont="1" applyBorder="1" applyAlignment="1" applyProtection="1">
      <alignment horizontal="center" vertical="center" wrapText="1"/>
      <protection locked="0"/>
    </xf>
    <xf numFmtId="182" fontId="21" fillId="0" borderId="71" xfId="0" applyNumberFormat="1" applyFont="1" applyBorder="1" applyAlignment="1" applyProtection="1">
      <alignment horizontal="center" vertical="center" wrapText="1"/>
      <protection locked="0"/>
    </xf>
    <xf numFmtId="182" fontId="21" fillId="0" borderId="53" xfId="0" applyNumberFormat="1" applyFont="1" applyBorder="1" applyAlignment="1" applyProtection="1">
      <alignment horizontal="center" vertical="center" wrapText="1"/>
      <protection locked="0"/>
    </xf>
    <xf numFmtId="3" fontId="23" fillId="0" borderId="33" xfId="0" applyNumberFormat="1" applyFont="1" applyBorder="1" applyAlignment="1">
      <alignment horizontal="center" vertical="center" wrapText="1"/>
    </xf>
    <xf numFmtId="3" fontId="23" fillId="0" borderId="74" xfId="0" applyNumberFormat="1" applyFont="1" applyBorder="1" applyAlignment="1">
      <alignment horizontal="center" vertical="center" wrapText="1"/>
    </xf>
    <xf numFmtId="3" fontId="23" fillId="0" borderId="35" xfId="0" applyNumberFormat="1" applyFont="1" applyBorder="1" applyAlignment="1">
      <alignment horizontal="center" vertical="center" wrapText="1"/>
    </xf>
    <xf numFmtId="0" fontId="21" fillId="0" borderId="56" xfId="0" applyFont="1" applyBorder="1" applyAlignment="1" applyProtection="1">
      <alignment horizontal="left" vertical="center" wrapText="1"/>
      <protection locked="0"/>
    </xf>
    <xf numFmtId="0" fontId="23" fillId="0" borderId="85" xfId="0" applyFont="1" applyBorder="1" applyAlignment="1" applyProtection="1">
      <alignment horizontal="left" vertical="center" wrapText="1"/>
      <protection/>
    </xf>
    <xf numFmtId="0" fontId="21" fillId="35" borderId="90" xfId="0" applyFont="1" applyFill="1" applyBorder="1" applyAlignment="1">
      <alignment vertical="center"/>
    </xf>
    <xf numFmtId="0" fontId="21" fillId="35" borderId="85" xfId="0" applyFont="1" applyFill="1" applyBorder="1" applyAlignment="1">
      <alignment vertical="center"/>
    </xf>
    <xf numFmtId="0" fontId="32" fillId="42" borderId="0" xfId="0" applyFont="1" applyFill="1" applyAlignment="1" applyProtection="1">
      <alignment horizontal="center" vertical="center"/>
      <protection locked="0"/>
    </xf>
    <xf numFmtId="0" fontId="0" fillId="34" borderId="0" xfId="0" applyFill="1" applyAlignment="1" applyProtection="1">
      <alignment vertical="center" wrapText="1"/>
      <protection locked="0"/>
    </xf>
    <xf numFmtId="0" fontId="0" fillId="34" borderId="0" xfId="0" applyFill="1" applyAlignment="1" applyProtection="1">
      <alignment/>
      <protection locked="0"/>
    </xf>
    <xf numFmtId="0" fontId="0" fillId="0" borderId="0" xfId="0" applyAlignment="1" applyProtection="1">
      <alignment/>
      <protection locked="0"/>
    </xf>
    <xf numFmtId="0" fontId="41" fillId="34" borderId="0" xfId="0" applyFont="1" applyFill="1" applyAlignment="1" applyProtection="1">
      <alignment/>
      <protection locked="0"/>
    </xf>
    <xf numFmtId="0" fontId="0" fillId="34" borderId="0" xfId="0" applyFill="1" applyAlignment="1" applyProtection="1">
      <alignment vertical="top"/>
      <protection locked="0"/>
    </xf>
    <xf numFmtId="0" fontId="0" fillId="0" borderId="0" xfId="0" applyAlignment="1" applyProtection="1">
      <alignment vertical="top"/>
      <protection locked="0"/>
    </xf>
    <xf numFmtId="0" fontId="48" fillId="34" borderId="0" xfId="0" applyFont="1" applyFill="1" applyAlignment="1" applyProtection="1">
      <alignment wrapText="1"/>
      <protection locked="0"/>
    </xf>
    <xf numFmtId="0" fontId="2" fillId="34" borderId="0" xfId="0" applyFont="1" applyFill="1" applyAlignment="1" applyProtection="1">
      <alignment/>
      <protection locked="0"/>
    </xf>
    <xf numFmtId="0" fontId="2" fillId="0" borderId="0" xfId="0" applyFont="1" applyAlignment="1" applyProtection="1">
      <alignment/>
      <protection locked="0"/>
    </xf>
    <xf numFmtId="0" fontId="0" fillId="43" borderId="0" xfId="0" applyFill="1" applyAlignment="1" applyProtection="1">
      <alignment/>
      <protection locked="0"/>
    </xf>
    <xf numFmtId="0" fontId="0" fillId="36" borderId="0" xfId="0" applyFill="1" applyAlignment="1" applyProtection="1">
      <alignment/>
      <protection/>
    </xf>
    <xf numFmtId="0" fontId="0" fillId="35" borderId="0" xfId="0" applyFill="1" applyAlignment="1" applyProtection="1">
      <alignment/>
      <protection locked="0"/>
    </xf>
    <xf numFmtId="3" fontId="21" fillId="0" borderId="91" xfId="0" applyNumberFormat="1" applyFont="1" applyBorder="1" applyAlignment="1" applyProtection="1">
      <alignment horizontal="right" vertical="center" wrapText="1"/>
      <protection locked="0"/>
    </xf>
    <xf numFmtId="3" fontId="21" fillId="0" borderId="92" xfId="0" applyNumberFormat="1" applyFont="1" applyBorder="1" applyAlignment="1" applyProtection="1">
      <alignment horizontal="right" vertical="center" wrapText="1"/>
      <protection locked="0"/>
    </xf>
    <xf numFmtId="3" fontId="21" fillId="0" borderId="93" xfId="0" applyNumberFormat="1" applyFont="1" applyBorder="1" applyAlignment="1" applyProtection="1">
      <alignment horizontal="right" vertical="center" wrapText="1"/>
      <protection locked="0"/>
    </xf>
    <xf numFmtId="0" fontId="17" fillId="35" borderId="37" xfId="0" applyFont="1" applyFill="1" applyBorder="1" applyAlignment="1">
      <alignment horizontal="center" vertical="center"/>
    </xf>
    <xf numFmtId="0" fontId="9" fillId="36" borderId="58" xfId="82" applyFont="1" applyFill="1" applyBorder="1" applyAlignment="1">
      <alignment horizontal="center" vertical="center" wrapText="1"/>
      <protection/>
    </xf>
    <xf numFmtId="0" fontId="9" fillId="36" borderId="94" xfId="82" applyFont="1" applyFill="1" applyBorder="1" applyAlignment="1">
      <alignment horizontal="center" vertical="center" wrapText="1"/>
      <protection/>
    </xf>
    <xf numFmtId="0" fontId="9" fillId="36" borderId="95" xfId="82" applyFont="1" applyFill="1" applyBorder="1" applyAlignment="1">
      <alignment horizontal="center" vertical="center" wrapText="1"/>
      <protection/>
    </xf>
    <xf numFmtId="0" fontId="9" fillId="36" borderId="96" xfId="82" applyFont="1" applyFill="1" applyBorder="1" applyAlignment="1">
      <alignment horizontal="center" vertical="center" wrapText="1"/>
      <protection/>
    </xf>
    <xf numFmtId="0" fontId="9" fillId="36" borderId="97" xfId="82" applyFont="1" applyFill="1" applyBorder="1" applyAlignment="1">
      <alignment horizontal="center" vertical="center" wrapText="1"/>
      <protection/>
    </xf>
    <xf numFmtId="0" fontId="9" fillId="36" borderId="25" xfId="82" applyFont="1" applyFill="1" applyBorder="1" applyAlignment="1">
      <alignment horizontal="center" vertical="center" wrapText="1"/>
      <protection/>
    </xf>
    <xf numFmtId="0" fontId="9" fillId="36" borderId="26" xfId="82" applyFont="1" applyFill="1" applyBorder="1" applyAlignment="1">
      <alignment horizontal="center" vertical="center" wrapText="1"/>
      <protection/>
    </xf>
    <xf numFmtId="0" fontId="5" fillId="34" borderId="0" xfId="82" applyFont="1" applyFill="1">
      <alignment/>
      <protection/>
    </xf>
    <xf numFmtId="0" fontId="5" fillId="0" borderId="0" xfId="82" applyFont="1">
      <alignment/>
      <protection/>
    </xf>
    <xf numFmtId="4" fontId="5" fillId="35" borderId="98" xfId="82" applyNumberFormat="1" applyFont="1" applyFill="1" applyBorder="1" applyProtection="1">
      <alignment/>
      <protection locked="0"/>
    </xf>
    <xf numFmtId="0" fontId="5" fillId="35" borderId="99" xfId="82" applyFont="1" applyFill="1" applyBorder="1" applyAlignment="1">
      <alignment horizontal="right"/>
      <protection/>
    </xf>
    <xf numFmtId="3" fontId="5" fillId="42" borderId="100" xfId="82" applyNumberFormat="1" applyFont="1" applyFill="1" applyBorder="1">
      <alignment/>
      <protection/>
    </xf>
    <xf numFmtId="0" fontId="5" fillId="42" borderId="101" xfId="82" applyFont="1" applyFill="1" applyBorder="1" applyAlignment="1">
      <alignment horizontal="right"/>
      <protection/>
    </xf>
    <xf numFmtId="0" fontId="5" fillId="42" borderId="102" xfId="82" applyFont="1" applyFill="1" applyBorder="1" applyAlignment="1">
      <alignment horizontal="right"/>
      <protection/>
    </xf>
    <xf numFmtId="3" fontId="5" fillId="42" borderId="98" xfId="82" applyNumberFormat="1" applyFont="1" applyFill="1" applyBorder="1">
      <alignment/>
      <protection/>
    </xf>
    <xf numFmtId="3" fontId="5" fillId="42" borderId="99" xfId="82" applyNumberFormat="1" applyFont="1" applyFill="1" applyBorder="1" applyAlignment="1">
      <alignment horizontal="right"/>
      <protection/>
    </xf>
    <xf numFmtId="3" fontId="5" fillId="42" borderId="101" xfId="82" applyNumberFormat="1" applyFont="1" applyFill="1" applyBorder="1">
      <alignment/>
      <protection/>
    </xf>
    <xf numFmtId="3" fontId="5" fillId="42" borderId="103" xfId="82" applyNumberFormat="1" applyFont="1" applyFill="1" applyBorder="1">
      <alignment/>
      <protection/>
    </xf>
    <xf numFmtId="0" fontId="5" fillId="42" borderId="104" xfId="82" applyFont="1" applyFill="1" applyBorder="1" applyAlignment="1">
      <alignment horizontal="center"/>
      <protection/>
    </xf>
    <xf numFmtId="0" fontId="5" fillId="42" borderId="105" xfId="82" applyFont="1" applyFill="1" applyBorder="1">
      <alignment/>
      <protection/>
    </xf>
    <xf numFmtId="4" fontId="5" fillId="35" borderId="106" xfId="82" applyNumberFormat="1" applyFont="1" applyFill="1" applyBorder="1" applyProtection="1">
      <alignment/>
      <protection locked="0"/>
    </xf>
    <xf numFmtId="0" fontId="5" fillId="35" borderId="107" xfId="82" applyFont="1" applyFill="1" applyBorder="1" applyAlignment="1">
      <alignment horizontal="right"/>
      <protection/>
    </xf>
    <xf numFmtId="3" fontId="5" fillId="42" borderId="108" xfId="82" applyNumberFormat="1" applyFont="1" applyFill="1" applyBorder="1">
      <alignment/>
      <protection/>
    </xf>
    <xf numFmtId="0" fontId="5" fillId="42" borderId="109" xfId="82" applyFont="1" applyFill="1" applyBorder="1" applyAlignment="1">
      <alignment horizontal="right"/>
      <protection/>
    </xf>
    <xf numFmtId="0" fontId="5" fillId="42" borderId="105" xfId="82" applyFont="1" applyFill="1" applyBorder="1" applyAlignment="1">
      <alignment horizontal="right"/>
      <protection/>
    </xf>
    <xf numFmtId="3" fontId="5" fillId="42" borderId="106" xfId="82" applyNumberFormat="1" applyFont="1" applyFill="1" applyBorder="1">
      <alignment/>
      <protection/>
    </xf>
    <xf numFmtId="3" fontId="5" fillId="42" borderId="107" xfId="82" applyNumberFormat="1" applyFont="1" applyFill="1" applyBorder="1" applyAlignment="1">
      <alignment horizontal="right"/>
      <protection/>
    </xf>
    <xf numFmtId="3" fontId="5" fillId="42" borderId="109" xfId="82" applyNumberFormat="1" applyFont="1" applyFill="1" applyBorder="1">
      <alignment/>
      <protection/>
    </xf>
    <xf numFmtId="3" fontId="5" fillId="42" borderId="110" xfId="82" applyNumberFormat="1" applyFont="1" applyFill="1" applyBorder="1">
      <alignment/>
      <protection/>
    </xf>
    <xf numFmtId="0" fontId="5" fillId="42" borderId="111" xfId="82" applyFont="1" applyFill="1" applyBorder="1" applyAlignment="1">
      <alignment horizontal="center"/>
      <protection/>
    </xf>
    <xf numFmtId="0" fontId="5" fillId="42" borderId="112" xfId="82" applyFont="1" applyFill="1" applyBorder="1">
      <alignment/>
      <protection/>
    </xf>
    <xf numFmtId="4" fontId="5" fillId="35" borderId="113" xfId="82" applyNumberFormat="1" applyFont="1" applyFill="1" applyBorder="1" applyProtection="1">
      <alignment/>
      <protection locked="0"/>
    </xf>
    <xf numFmtId="0" fontId="5" fillId="35" borderId="114" xfId="82" applyFont="1" applyFill="1" applyBorder="1" applyAlignment="1">
      <alignment horizontal="right"/>
      <protection/>
    </xf>
    <xf numFmtId="3" fontId="5" fillId="42" borderId="115" xfId="82" applyNumberFormat="1" applyFont="1" applyFill="1" applyBorder="1">
      <alignment/>
      <protection/>
    </xf>
    <xf numFmtId="0" fontId="5" fillId="42" borderId="116" xfId="82" applyFont="1" applyFill="1" applyBorder="1" applyAlignment="1">
      <alignment horizontal="right"/>
      <protection/>
    </xf>
    <xf numFmtId="0" fontId="5" fillId="42" borderId="112" xfId="82" applyFont="1" applyFill="1" applyBorder="1" applyAlignment="1">
      <alignment horizontal="right"/>
      <protection/>
    </xf>
    <xf numFmtId="3" fontId="5" fillId="42" borderId="113" xfId="82" applyNumberFormat="1" applyFont="1" applyFill="1" applyBorder="1">
      <alignment/>
      <protection/>
    </xf>
    <xf numFmtId="3" fontId="5" fillId="42" borderId="114" xfId="82" applyNumberFormat="1" applyFont="1" applyFill="1" applyBorder="1" applyAlignment="1">
      <alignment horizontal="right"/>
      <protection/>
    </xf>
    <xf numFmtId="3" fontId="5" fillId="42" borderId="116" xfId="82" applyNumberFormat="1" applyFont="1" applyFill="1" applyBorder="1">
      <alignment/>
      <protection/>
    </xf>
    <xf numFmtId="3" fontId="5" fillId="42" borderId="117" xfId="82" applyNumberFormat="1" applyFont="1" applyFill="1" applyBorder="1">
      <alignment/>
      <protection/>
    </xf>
    <xf numFmtId="0" fontId="5" fillId="42" borderId="118" xfId="82" applyFont="1" applyFill="1" applyBorder="1" applyAlignment="1">
      <alignment horizontal="center"/>
      <protection/>
    </xf>
    <xf numFmtId="0" fontId="5" fillId="42" borderId="102" xfId="82" applyFont="1" applyFill="1" applyBorder="1">
      <alignment/>
      <protection/>
    </xf>
    <xf numFmtId="0" fontId="5" fillId="42" borderId="99" xfId="82" applyFont="1" applyFill="1" applyBorder="1">
      <alignment/>
      <protection/>
    </xf>
    <xf numFmtId="0" fontId="5" fillId="35" borderId="106" xfId="82" applyFont="1" applyFill="1" applyBorder="1" applyAlignment="1">
      <alignment horizontal="right"/>
      <protection/>
    </xf>
    <xf numFmtId="4" fontId="5" fillId="35" borderId="107" xfId="82" applyNumberFormat="1" applyFont="1" applyFill="1" applyBorder="1" applyProtection="1">
      <alignment/>
      <protection locked="0"/>
    </xf>
    <xf numFmtId="0" fontId="5" fillId="42" borderId="108" xfId="82" applyFont="1" applyFill="1" applyBorder="1" applyAlignment="1">
      <alignment horizontal="right"/>
      <protection/>
    </xf>
    <xf numFmtId="3" fontId="5" fillId="42" borderId="105" xfId="82" applyNumberFormat="1" applyFont="1" applyFill="1" applyBorder="1">
      <alignment/>
      <protection/>
    </xf>
    <xf numFmtId="3" fontId="5" fillId="42" borderId="106" xfId="82" applyNumberFormat="1" applyFont="1" applyFill="1" applyBorder="1" applyAlignment="1">
      <alignment horizontal="right"/>
      <protection/>
    </xf>
    <xf numFmtId="3" fontId="5" fillId="42" borderId="107" xfId="82" applyNumberFormat="1" applyFont="1" applyFill="1" applyBorder="1">
      <alignment/>
      <protection/>
    </xf>
    <xf numFmtId="0" fontId="5" fillId="35" borderId="98" xfId="82" applyFont="1" applyFill="1" applyBorder="1" applyAlignment="1">
      <alignment horizontal="right"/>
      <protection/>
    </xf>
    <xf numFmtId="4" fontId="5" fillId="35" borderId="99" xfId="82" applyNumberFormat="1" applyFont="1" applyFill="1" applyBorder="1" applyProtection="1">
      <alignment/>
      <protection locked="0"/>
    </xf>
    <xf numFmtId="0" fontId="5" fillId="42" borderId="100" xfId="82" applyFont="1" applyFill="1" applyBorder="1" applyAlignment="1">
      <alignment horizontal="right"/>
      <protection/>
    </xf>
    <xf numFmtId="3" fontId="5" fillId="42" borderId="102" xfId="82" applyNumberFormat="1" applyFont="1" applyFill="1" applyBorder="1">
      <alignment/>
      <protection/>
    </xf>
    <xf numFmtId="3" fontId="5" fillId="42" borderId="98" xfId="82" applyNumberFormat="1" applyFont="1" applyFill="1" applyBorder="1" applyAlignment="1">
      <alignment horizontal="right"/>
      <protection/>
    </xf>
    <xf numFmtId="3" fontId="5" fillId="42" borderId="99" xfId="82" applyNumberFormat="1" applyFont="1" applyFill="1" applyBorder="1">
      <alignment/>
      <protection/>
    </xf>
    <xf numFmtId="0" fontId="5" fillId="35" borderId="113" xfId="82" applyFont="1" applyFill="1" applyBorder="1" applyAlignment="1">
      <alignment horizontal="right"/>
      <protection/>
    </xf>
    <xf numFmtId="4" fontId="5" fillId="35" borderId="114" xfId="82" applyNumberFormat="1" applyFont="1" applyFill="1" applyBorder="1" applyProtection="1">
      <alignment/>
      <protection locked="0"/>
    </xf>
    <xf numFmtId="0" fontId="5" fillId="42" borderId="115" xfId="82" applyFont="1" applyFill="1" applyBorder="1" applyAlignment="1">
      <alignment horizontal="right"/>
      <protection/>
    </xf>
    <xf numFmtId="3" fontId="5" fillId="42" borderId="112" xfId="82" applyNumberFormat="1" applyFont="1" applyFill="1" applyBorder="1">
      <alignment/>
      <protection/>
    </xf>
    <xf numFmtId="3" fontId="5" fillId="42" borderId="113" xfId="82" applyNumberFormat="1" applyFont="1" applyFill="1" applyBorder="1" applyAlignment="1">
      <alignment horizontal="right"/>
      <protection/>
    </xf>
    <xf numFmtId="3" fontId="5" fillId="42" borderId="114" xfId="82" applyNumberFormat="1" applyFont="1" applyFill="1" applyBorder="1">
      <alignment/>
      <protection/>
    </xf>
    <xf numFmtId="0" fontId="5" fillId="36" borderId="118" xfId="82" applyFont="1" applyFill="1" applyBorder="1" applyAlignment="1">
      <alignment horizontal="center"/>
      <protection/>
    </xf>
    <xf numFmtId="0" fontId="5" fillId="36" borderId="102" xfId="82" applyFont="1" applyFill="1" applyBorder="1">
      <alignment/>
      <protection/>
    </xf>
    <xf numFmtId="3" fontId="5" fillId="36" borderId="100" xfId="82" applyNumberFormat="1" applyFont="1" applyFill="1" applyBorder="1">
      <alignment/>
      <protection/>
    </xf>
    <xf numFmtId="0" fontId="5" fillId="36" borderId="101" xfId="82" applyFont="1" applyFill="1" applyBorder="1" applyAlignment="1">
      <alignment horizontal="right"/>
      <protection/>
    </xf>
    <xf numFmtId="4" fontId="5" fillId="36" borderId="101" xfId="82" applyNumberFormat="1" applyFont="1" applyFill="1" applyBorder="1" applyAlignment="1">
      <alignment horizontal="right"/>
      <protection/>
    </xf>
    <xf numFmtId="4" fontId="5" fillId="36" borderId="102" xfId="82" applyNumberFormat="1" applyFont="1" applyFill="1" applyBorder="1" applyAlignment="1">
      <alignment horizontal="right"/>
      <protection/>
    </xf>
    <xf numFmtId="3" fontId="5" fillId="36" borderId="98" xfId="82" applyNumberFormat="1" applyFont="1" applyFill="1" applyBorder="1">
      <alignment/>
      <protection/>
    </xf>
    <xf numFmtId="3" fontId="5" fillId="36" borderId="99" xfId="82" applyNumberFormat="1" applyFont="1" applyFill="1" applyBorder="1" applyAlignment="1">
      <alignment horizontal="right"/>
      <protection/>
    </xf>
    <xf numFmtId="3" fontId="5" fillId="36" borderId="101" xfId="82" applyNumberFormat="1" applyFont="1" applyFill="1" applyBorder="1">
      <alignment/>
      <protection/>
    </xf>
    <xf numFmtId="3" fontId="5" fillId="36" borderId="103" xfId="82" applyNumberFormat="1" applyFont="1" applyFill="1" applyBorder="1">
      <alignment/>
      <protection/>
    </xf>
    <xf numFmtId="0" fontId="5" fillId="36" borderId="104" xfId="82" applyFont="1" applyFill="1" applyBorder="1" applyAlignment="1">
      <alignment horizontal="center"/>
      <protection/>
    </xf>
    <xf numFmtId="0" fontId="5" fillId="36" borderId="105" xfId="82" applyFont="1" applyFill="1" applyBorder="1">
      <alignment/>
      <protection/>
    </xf>
    <xf numFmtId="3" fontId="5" fillId="36" borderId="108" xfId="82" applyNumberFormat="1" applyFont="1" applyFill="1" applyBorder="1">
      <alignment/>
      <protection/>
    </xf>
    <xf numFmtId="0" fontId="5" fillId="36" borderId="109" xfId="82" applyFont="1" applyFill="1" applyBorder="1" applyAlignment="1">
      <alignment horizontal="right"/>
      <protection/>
    </xf>
    <xf numFmtId="4" fontId="5" fillId="36" borderId="109" xfId="82" applyNumberFormat="1" applyFont="1" applyFill="1" applyBorder="1" applyAlignment="1">
      <alignment horizontal="right"/>
      <protection/>
    </xf>
    <xf numFmtId="4" fontId="5" fillId="36" borderId="105" xfId="82" applyNumberFormat="1" applyFont="1" applyFill="1" applyBorder="1" applyAlignment="1">
      <alignment horizontal="right"/>
      <protection/>
    </xf>
    <xf numFmtId="3" fontId="5" fillId="36" borderId="106" xfId="82" applyNumberFormat="1" applyFont="1" applyFill="1" applyBorder="1">
      <alignment/>
      <protection/>
    </xf>
    <xf numFmtId="3" fontId="5" fillId="36" borderId="107" xfId="82" applyNumberFormat="1" applyFont="1" applyFill="1" applyBorder="1" applyAlignment="1">
      <alignment horizontal="right"/>
      <protection/>
    </xf>
    <xf numFmtId="3" fontId="5" fillId="36" borderId="109" xfId="82" applyNumberFormat="1" applyFont="1" applyFill="1" applyBorder="1">
      <alignment/>
      <protection/>
    </xf>
    <xf numFmtId="3" fontId="5" fillId="36" borderId="110" xfId="82" applyNumberFormat="1" applyFont="1" applyFill="1" applyBorder="1">
      <alignment/>
      <protection/>
    </xf>
    <xf numFmtId="0" fontId="5" fillId="36" borderId="111" xfId="82" applyFont="1" applyFill="1" applyBorder="1" applyAlignment="1">
      <alignment horizontal="center"/>
      <protection/>
    </xf>
    <xf numFmtId="0" fontId="5" fillId="36" borderId="112" xfId="82" applyFont="1" applyFill="1" applyBorder="1">
      <alignment/>
      <protection/>
    </xf>
    <xf numFmtId="3" fontId="5" fillId="36" borderId="115" xfId="82" applyNumberFormat="1" applyFont="1" applyFill="1" applyBorder="1">
      <alignment/>
      <protection/>
    </xf>
    <xf numFmtId="0" fontId="5" fillId="36" borderId="116" xfId="82" applyFont="1" applyFill="1" applyBorder="1" applyAlignment="1">
      <alignment horizontal="right"/>
      <protection/>
    </xf>
    <xf numFmtId="4" fontId="5" fillId="36" borderId="116" xfId="82" applyNumberFormat="1" applyFont="1" applyFill="1" applyBorder="1" applyAlignment="1">
      <alignment horizontal="right"/>
      <protection/>
    </xf>
    <xf numFmtId="4" fontId="5" fillId="36" borderId="112" xfId="82" applyNumberFormat="1" applyFont="1" applyFill="1" applyBorder="1" applyAlignment="1">
      <alignment horizontal="right"/>
      <protection/>
    </xf>
    <xf numFmtId="3" fontId="5" fillId="36" borderId="113" xfId="82" applyNumberFormat="1" applyFont="1" applyFill="1" applyBorder="1">
      <alignment/>
      <protection/>
    </xf>
    <xf numFmtId="3" fontId="5" fillId="36" borderId="114" xfId="82" applyNumberFormat="1" applyFont="1" applyFill="1" applyBorder="1" applyAlignment="1">
      <alignment horizontal="right"/>
      <protection/>
    </xf>
    <xf numFmtId="3" fontId="5" fillId="36" borderId="116" xfId="82" applyNumberFormat="1" applyFont="1" applyFill="1" applyBorder="1">
      <alignment/>
      <protection/>
    </xf>
    <xf numFmtId="3" fontId="5" fillId="36" borderId="117" xfId="82" applyNumberFormat="1" applyFont="1" applyFill="1" applyBorder="1">
      <alignment/>
      <protection/>
    </xf>
    <xf numFmtId="4" fontId="5" fillId="42" borderId="101" xfId="82" applyNumberFormat="1" applyFont="1" applyFill="1" applyBorder="1" applyAlignment="1">
      <alignment horizontal="right"/>
      <protection/>
    </xf>
    <xf numFmtId="4" fontId="5" fillId="42" borderId="102" xfId="82" applyNumberFormat="1" applyFont="1" applyFill="1" applyBorder="1" applyAlignment="1">
      <alignment horizontal="right"/>
      <protection/>
    </xf>
    <xf numFmtId="4" fontId="5" fillId="42" borderId="109" xfId="82" applyNumberFormat="1" applyFont="1" applyFill="1" applyBorder="1" applyAlignment="1">
      <alignment horizontal="right"/>
      <protection/>
    </xf>
    <xf numFmtId="4" fontId="5" fillId="42" borderId="105" xfId="82" applyNumberFormat="1" applyFont="1" applyFill="1" applyBorder="1" applyAlignment="1">
      <alignment horizontal="right"/>
      <protection/>
    </xf>
    <xf numFmtId="4" fontId="5" fillId="42" borderId="116" xfId="82" applyNumberFormat="1" applyFont="1" applyFill="1" applyBorder="1" applyAlignment="1">
      <alignment horizontal="right"/>
      <protection/>
    </xf>
    <xf numFmtId="4" fontId="5" fillId="42" borderId="112" xfId="82" applyNumberFormat="1" applyFont="1" applyFill="1" applyBorder="1" applyAlignment="1">
      <alignment horizontal="right"/>
      <protection/>
    </xf>
    <xf numFmtId="0" fontId="5" fillId="36" borderId="119" xfId="82" applyFont="1" applyFill="1" applyBorder="1" applyAlignment="1">
      <alignment horizontal="center"/>
      <protection/>
    </xf>
    <xf numFmtId="0" fontId="5" fillId="36" borderId="27" xfId="82" applyFont="1" applyFill="1" applyBorder="1">
      <alignment/>
      <protection/>
    </xf>
    <xf numFmtId="0" fontId="5" fillId="36" borderId="120" xfId="82" applyFont="1" applyFill="1" applyBorder="1">
      <alignment/>
      <protection/>
    </xf>
    <xf numFmtId="0" fontId="5" fillId="36" borderId="121" xfId="82" applyFont="1" applyFill="1" applyBorder="1">
      <alignment/>
      <protection/>
    </xf>
    <xf numFmtId="0" fontId="5" fillId="36" borderId="30" xfId="82" applyFont="1" applyFill="1" applyBorder="1">
      <alignment/>
      <protection/>
    </xf>
    <xf numFmtId="0" fontId="5" fillId="36" borderId="28" xfId="82" applyFont="1" applyFill="1" applyBorder="1">
      <alignment/>
      <protection/>
    </xf>
    <xf numFmtId="0" fontId="5" fillId="36" borderId="29" xfId="82" applyFont="1" applyFill="1" applyBorder="1">
      <alignment/>
      <protection/>
    </xf>
    <xf numFmtId="0" fontId="54" fillId="36" borderId="27" xfId="82" applyFont="1" applyFill="1" applyBorder="1">
      <alignment/>
      <protection/>
    </xf>
    <xf numFmtId="4" fontId="54" fillId="36" borderId="120" xfId="82" applyNumberFormat="1" applyFont="1" applyFill="1" applyBorder="1">
      <alignment/>
      <protection/>
    </xf>
    <xf numFmtId="4" fontId="54" fillId="36" borderId="121" xfId="82" applyNumberFormat="1" applyFont="1" applyFill="1" applyBorder="1">
      <alignment/>
      <protection/>
    </xf>
    <xf numFmtId="4" fontId="54" fillId="36" borderId="30" xfId="82" applyNumberFormat="1" applyFont="1" applyFill="1" applyBorder="1">
      <alignment/>
      <protection/>
    </xf>
    <xf numFmtId="4" fontId="54" fillId="36" borderId="28" xfId="82" applyNumberFormat="1" applyFont="1" applyFill="1" applyBorder="1">
      <alignment/>
      <protection/>
    </xf>
    <xf numFmtId="4" fontId="54" fillId="36" borderId="27" xfId="82" applyNumberFormat="1" applyFont="1" applyFill="1" applyBorder="1">
      <alignment/>
      <protection/>
    </xf>
    <xf numFmtId="4" fontId="54" fillId="36" borderId="29" xfId="82" applyNumberFormat="1" applyFont="1" applyFill="1" applyBorder="1">
      <alignment/>
      <protection/>
    </xf>
    <xf numFmtId="0" fontId="55" fillId="36" borderId="27" xfId="82" applyFont="1" applyFill="1" applyBorder="1">
      <alignment/>
      <protection/>
    </xf>
    <xf numFmtId="0" fontId="55" fillId="36" borderId="120" xfId="82" applyFont="1" applyFill="1" applyBorder="1">
      <alignment/>
      <protection/>
    </xf>
    <xf numFmtId="0" fontId="55" fillId="36" borderId="121" xfId="82" applyFont="1" applyFill="1" applyBorder="1">
      <alignment/>
      <protection/>
    </xf>
    <xf numFmtId="0" fontId="55" fillId="36" borderId="30" xfId="82" applyFont="1" applyFill="1" applyBorder="1">
      <alignment/>
      <protection/>
    </xf>
    <xf numFmtId="0" fontId="55" fillId="36" borderId="28" xfId="82" applyFont="1" applyFill="1" applyBorder="1">
      <alignment/>
      <protection/>
    </xf>
    <xf numFmtId="0" fontId="54" fillId="36" borderId="120" xfId="82" applyFont="1" applyFill="1" applyBorder="1">
      <alignment/>
      <protection/>
    </xf>
    <xf numFmtId="0" fontId="54" fillId="36" borderId="30" xfId="82" applyFont="1" applyFill="1" applyBorder="1">
      <alignment/>
      <protection/>
    </xf>
    <xf numFmtId="0" fontId="54" fillId="36" borderId="28" xfId="82" applyFont="1" applyFill="1" applyBorder="1">
      <alignment/>
      <protection/>
    </xf>
    <xf numFmtId="4" fontId="56" fillId="36" borderId="120" xfId="82" applyNumberFormat="1" applyFont="1" applyFill="1" applyBorder="1">
      <alignment/>
      <protection/>
    </xf>
    <xf numFmtId="0" fontId="55" fillId="36" borderId="29" xfId="82" applyFont="1" applyFill="1" applyBorder="1">
      <alignment/>
      <protection/>
    </xf>
    <xf numFmtId="0" fontId="5" fillId="36" borderId="122" xfId="82" applyFont="1" applyFill="1" applyBorder="1" applyAlignment="1">
      <alignment horizontal="center"/>
      <protection/>
    </xf>
    <xf numFmtId="0" fontId="55" fillId="36" borderId="34" xfId="82" applyFont="1" applyFill="1" applyBorder="1">
      <alignment/>
      <protection/>
    </xf>
    <xf numFmtId="0" fontId="54" fillId="36" borderId="73" xfId="82" applyFont="1" applyFill="1" applyBorder="1">
      <alignment/>
      <protection/>
    </xf>
    <xf numFmtId="4" fontId="54" fillId="36" borderId="74" xfId="82" applyNumberFormat="1" applyFont="1" applyFill="1" applyBorder="1">
      <alignment/>
      <protection/>
    </xf>
    <xf numFmtId="0" fontId="54" fillId="36" borderId="32" xfId="82" applyFont="1" applyFill="1" applyBorder="1">
      <alignment/>
      <protection/>
    </xf>
    <xf numFmtId="4" fontId="54" fillId="36" borderId="33" xfId="82" applyNumberFormat="1" applyFont="1" applyFill="1" applyBorder="1">
      <alignment/>
      <protection/>
    </xf>
    <xf numFmtId="4" fontId="54" fillId="36" borderId="34" xfId="82" applyNumberFormat="1" applyFont="1" applyFill="1" applyBorder="1">
      <alignment/>
      <protection/>
    </xf>
    <xf numFmtId="0" fontId="5" fillId="36" borderId="32" xfId="82" applyFont="1" applyFill="1" applyBorder="1">
      <alignment/>
      <protection/>
    </xf>
    <xf numFmtId="0" fontId="5" fillId="36" borderId="33" xfId="82" applyFont="1" applyFill="1" applyBorder="1">
      <alignment/>
      <protection/>
    </xf>
    <xf numFmtId="0" fontId="54" fillId="36" borderId="33" xfId="82" applyFont="1" applyFill="1" applyBorder="1">
      <alignment/>
      <protection/>
    </xf>
    <xf numFmtId="4" fontId="54" fillId="36" borderId="35" xfId="82" applyNumberFormat="1" applyFont="1" applyFill="1" applyBorder="1">
      <alignment/>
      <protection/>
    </xf>
    <xf numFmtId="0" fontId="5" fillId="44" borderId="0" xfId="82" applyFont="1" applyFill="1" applyAlignment="1">
      <alignment horizontal="center"/>
      <protection/>
    </xf>
    <xf numFmtId="0" fontId="5" fillId="44" borderId="0" xfId="82" applyFont="1" applyFill="1">
      <alignment/>
      <protection/>
    </xf>
    <xf numFmtId="0" fontId="57" fillId="44" borderId="0" xfId="82" applyFont="1" applyFill="1">
      <alignment/>
      <protection/>
    </xf>
    <xf numFmtId="4" fontId="57" fillId="44" borderId="0" xfId="82" applyNumberFormat="1" applyFont="1" applyFill="1">
      <alignment/>
      <protection/>
    </xf>
    <xf numFmtId="0" fontId="58" fillId="44" borderId="0" xfId="82" applyFont="1" applyFill="1">
      <alignment/>
      <protection/>
    </xf>
    <xf numFmtId="4" fontId="58" fillId="44" borderId="0" xfId="82" applyNumberFormat="1" applyFont="1" applyFill="1">
      <alignment/>
      <protection/>
    </xf>
    <xf numFmtId="0" fontId="58" fillId="44" borderId="0" xfId="82" applyFont="1" applyFill="1" applyAlignment="1">
      <alignment horizontal="right"/>
      <protection/>
    </xf>
    <xf numFmtId="0" fontId="5" fillId="34" borderId="0" xfId="82" applyFont="1" applyFill="1" applyAlignment="1">
      <alignment horizontal="center"/>
      <protection/>
    </xf>
    <xf numFmtId="0" fontId="5" fillId="0" borderId="0" xfId="82" applyFont="1" applyAlignment="1">
      <alignment horizontal="center"/>
      <protection/>
    </xf>
    <xf numFmtId="0" fontId="0" fillId="45" borderId="0" xfId="0" applyFont="1" applyFill="1" applyAlignment="1">
      <alignment horizontal="center"/>
    </xf>
    <xf numFmtId="0" fontId="0" fillId="3" borderId="0" xfId="0" applyFill="1" applyAlignment="1">
      <alignment/>
    </xf>
    <xf numFmtId="0" fontId="0" fillId="3" borderId="0" xfId="0" applyNumberFormat="1" applyFill="1" applyAlignment="1">
      <alignment/>
    </xf>
    <xf numFmtId="0" fontId="0" fillId="0" borderId="0" xfId="0" applyNumberFormat="1" applyAlignment="1">
      <alignment/>
    </xf>
    <xf numFmtId="0" fontId="0" fillId="0" borderId="54" xfId="0" applyBorder="1" applyAlignment="1">
      <alignment/>
    </xf>
    <xf numFmtId="0" fontId="0" fillId="0" borderId="36" xfId="0" applyBorder="1" applyAlignment="1">
      <alignment horizontal="center"/>
    </xf>
    <xf numFmtId="3" fontId="0" fillId="0" borderId="36" xfId="0" applyNumberFormat="1" applyBorder="1" applyAlignment="1">
      <alignment horizontal="right"/>
    </xf>
    <xf numFmtId="3" fontId="0" fillId="0" borderId="55" xfId="0" applyNumberFormat="1" applyBorder="1" applyAlignment="1">
      <alignment horizontal="right"/>
    </xf>
    <xf numFmtId="0" fontId="0" fillId="0" borderId="54" xfId="0" applyNumberFormat="1" applyBorder="1" applyAlignment="1">
      <alignment/>
    </xf>
    <xf numFmtId="3" fontId="0" fillId="0" borderId="36" xfId="0" applyNumberFormat="1" applyBorder="1" applyAlignment="1">
      <alignment/>
    </xf>
    <xf numFmtId="3" fontId="0" fillId="0" borderId="55" xfId="0" applyNumberFormat="1" applyBorder="1" applyAlignment="1">
      <alignment/>
    </xf>
    <xf numFmtId="0" fontId="0" fillId="0" borderId="60" xfId="0" applyBorder="1" applyAlignment="1">
      <alignment/>
    </xf>
    <xf numFmtId="0" fontId="0" fillId="0" borderId="15" xfId="0" applyBorder="1" applyAlignment="1">
      <alignment horizontal="center"/>
    </xf>
    <xf numFmtId="3" fontId="0" fillId="0" borderId="15" xfId="0" applyNumberFormat="1" applyBorder="1" applyAlignment="1">
      <alignment horizontal="right"/>
    </xf>
    <xf numFmtId="3" fontId="0" fillId="0" borderId="38" xfId="0" applyNumberFormat="1" applyBorder="1" applyAlignment="1">
      <alignment horizontal="right"/>
    </xf>
    <xf numFmtId="0" fontId="0" fillId="3" borderId="123" xfId="0" applyFill="1" applyBorder="1" applyAlignment="1">
      <alignment/>
    </xf>
    <xf numFmtId="0" fontId="0" fillId="0" borderId="60" xfId="0" applyNumberFormat="1" applyBorder="1" applyAlignment="1">
      <alignment/>
    </xf>
    <xf numFmtId="49" fontId="0" fillId="0" borderId="15" xfId="0" applyNumberFormat="1" applyBorder="1" applyAlignment="1">
      <alignment horizontal="center"/>
    </xf>
    <xf numFmtId="3" fontId="0" fillId="0" borderId="15" xfId="0" applyNumberFormat="1" applyBorder="1" applyAlignment="1">
      <alignment/>
    </xf>
    <xf numFmtId="3" fontId="0" fillId="0" borderId="38" xfId="0" applyNumberFormat="1" applyBorder="1" applyAlignment="1">
      <alignment/>
    </xf>
    <xf numFmtId="49" fontId="0" fillId="0" borderId="15" xfId="0" applyNumberFormat="1" applyBorder="1" applyAlignment="1">
      <alignment horizontal="right"/>
    </xf>
    <xf numFmtId="49" fontId="0" fillId="0" borderId="38" xfId="0" applyNumberFormat="1" applyBorder="1" applyAlignment="1">
      <alignment horizontal="right"/>
    </xf>
    <xf numFmtId="0" fontId="0" fillId="0" borderId="15" xfId="0" applyNumberFormat="1" applyFont="1" applyBorder="1" applyAlignment="1">
      <alignment horizontal="center"/>
    </xf>
    <xf numFmtId="0" fontId="0" fillId="0" borderId="57" xfId="0" applyNumberFormat="1" applyBorder="1" applyAlignment="1">
      <alignment/>
    </xf>
    <xf numFmtId="0" fontId="0" fillId="0" borderId="47" xfId="0" applyNumberFormat="1" applyFont="1" applyBorder="1" applyAlignment="1">
      <alignment horizontal="center"/>
    </xf>
    <xf numFmtId="3" fontId="0" fillId="0" borderId="47" xfId="0" applyNumberFormat="1" applyBorder="1" applyAlignment="1">
      <alignment/>
    </xf>
    <xf numFmtId="3" fontId="0" fillId="0" borderId="43" xfId="0" applyNumberFormat="1" applyBorder="1" applyAlignment="1">
      <alignment/>
    </xf>
    <xf numFmtId="0" fontId="0" fillId="3" borderId="0" xfId="0" applyNumberFormat="1" applyFont="1" applyFill="1" applyAlignment="1">
      <alignment/>
    </xf>
    <xf numFmtId="3" fontId="0" fillId="3" borderId="0" xfId="0" applyNumberFormat="1" applyFill="1" applyAlignment="1">
      <alignment/>
    </xf>
    <xf numFmtId="0" fontId="0" fillId="0" borderId="57" xfId="0" applyBorder="1" applyAlignment="1">
      <alignment/>
    </xf>
    <xf numFmtId="49" fontId="0" fillId="0" borderId="47" xfId="0" applyNumberFormat="1" applyBorder="1" applyAlignment="1">
      <alignment horizontal="center"/>
    </xf>
    <xf numFmtId="49" fontId="0" fillId="0" borderId="47" xfId="0" applyNumberFormat="1" applyBorder="1" applyAlignment="1">
      <alignment horizontal="right"/>
    </xf>
    <xf numFmtId="49" fontId="0" fillId="0" borderId="43" xfId="0" applyNumberFormat="1" applyBorder="1" applyAlignment="1">
      <alignment horizontal="right"/>
    </xf>
    <xf numFmtId="49" fontId="0" fillId="3" borderId="0" xfId="0" applyNumberFormat="1" applyFill="1" applyAlignment="1">
      <alignment/>
    </xf>
    <xf numFmtId="0" fontId="60" fillId="3" borderId="50" xfId="0" applyFont="1" applyFill="1" applyBorder="1" applyAlignment="1">
      <alignment horizontal="center" vertical="center"/>
    </xf>
    <xf numFmtId="0" fontId="0" fillId="0" borderId="124" xfId="0" applyNumberFormat="1" applyBorder="1" applyAlignment="1">
      <alignment/>
    </xf>
    <xf numFmtId="3" fontId="0" fillId="0" borderId="44" xfId="0" applyNumberFormat="1" applyFont="1" applyBorder="1" applyAlignment="1">
      <alignment/>
    </xf>
    <xf numFmtId="3" fontId="0" fillId="0" borderId="125" xfId="0" applyNumberFormat="1" applyFont="1" applyBorder="1" applyAlignment="1">
      <alignment/>
    </xf>
    <xf numFmtId="3" fontId="0" fillId="0" borderId="15" xfId="0" applyNumberFormat="1" applyFont="1" applyBorder="1" applyAlignment="1">
      <alignment/>
    </xf>
    <xf numFmtId="3" fontId="0" fillId="0" borderId="38" xfId="0" applyNumberFormat="1" applyFont="1" applyBorder="1" applyAlignment="1">
      <alignment/>
    </xf>
    <xf numFmtId="3" fontId="0" fillId="0" borderId="47" xfId="0" applyNumberFormat="1" applyFont="1" applyBorder="1" applyAlignment="1">
      <alignment/>
    </xf>
    <xf numFmtId="3" fontId="0" fillId="0" borderId="43" xfId="0" applyNumberFormat="1" applyFont="1" applyBorder="1" applyAlignment="1">
      <alignment/>
    </xf>
    <xf numFmtId="3" fontId="0" fillId="3" borderId="0" xfId="0" applyNumberFormat="1" applyFont="1" applyFill="1" applyAlignment="1">
      <alignment/>
    </xf>
    <xf numFmtId="49" fontId="0" fillId="0" borderId="36" xfId="0" applyNumberFormat="1" applyFont="1" applyBorder="1" applyAlignment="1">
      <alignment horizontal="center"/>
    </xf>
    <xf numFmtId="0" fontId="0" fillId="0" borderId="15" xfId="0" applyNumberFormat="1" applyBorder="1" applyAlignment="1">
      <alignment/>
    </xf>
    <xf numFmtId="49" fontId="0" fillId="0" borderId="44" xfId="0" applyNumberFormat="1" applyFont="1" applyBorder="1" applyAlignment="1">
      <alignment horizontal="center"/>
    </xf>
    <xf numFmtId="3" fontId="0" fillId="0" borderId="44" xfId="0" applyNumberFormat="1" applyBorder="1" applyAlignment="1">
      <alignment/>
    </xf>
    <xf numFmtId="3" fontId="0" fillId="0" borderId="125" xfId="0" applyNumberFormat="1" applyBorder="1" applyAlignment="1">
      <alignment/>
    </xf>
    <xf numFmtId="0" fontId="0" fillId="0" borderId="51" xfId="0" applyNumberFormat="1" applyBorder="1" applyAlignment="1">
      <alignment/>
    </xf>
    <xf numFmtId="0" fontId="0" fillId="0" borderId="126" xfId="0" applyNumberFormat="1" applyBorder="1" applyAlignment="1">
      <alignment/>
    </xf>
    <xf numFmtId="49" fontId="0" fillId="0" borderId="15" xfId="0" applyNumberFormat="1" applyFont="1" applyBorder="1" applyAlignment="1">
      <alignment horizontal="center"/>
    </xf>
    <xf numFmtId="0" fontId="0" fillId="3" borderId="0" xfId="0" applyFont="1" applyFill="1" applyAlignment="1">
      <alignment/>
    </xf>
    <xf numFmtId="0" fontId="0" fillId="3" borderId="0" xfId="0" applyFill="1" applyAlignment="1">
      <alignment/>
    </xf>
    <xf numFmtId="0" fontId="0" fillId="3" borderId="0" xfId="0" applyNumberFormat="1" applyFill="1" applyAlignment="1">
      <alignment/>
    </xf>
    <xf numFmtId="0" fontId="0" fillId="3" borderId="0" xfId="0" applyFill="1" applyBorder="1" applyAlignment="1">
      <alignment/>
    </xf>
    <xf numFmtId="0" fontId="0" fillId="3" borderId="127" xfId="0" applyNumberFormat="1" applyFill="1" applyBorder="1" applyAlignment="1">
      <alignment/>
    </xf>
    <xf numFmtId="0" fontId="0" fillId="3" borderId="86" xfId="0" applyNumberFormat="1" applyFill="1" applyBorder="1" applyAlignment="1">
      <alignment/>
    </xf>
    <xf numFmtId="0" fontId="34" fillId="3" borderId="127" xfId="0" applyFont="1" applyFill="1" applyBorder="1" applyAlignment="1">
      <alignment horizontal="center" vertical="center"/>
    </xf>
    <xf numFmtId="0" fontId="34" fillId="3" borderId="86" xfId="0" applyFont="1" applyFill="1" applyBorder="1" applyAlignment="1">
      <alignment horizontal="center" vertical="center"/>
    </xf>
    <xf numFmtId="0" fontId="34" fillId="3" borderId="46" xfId="0" applyFont="1" applyFill="1" applyBorder="1" applyAlignment="1">
      <alignment horizontal="center" vertical="center"/>
    </xf>
    <xf numFmtId="0" fontId="34" fillId="3" borderId="128" xfId="0" applyFont="1" applyFill="1" applyBorder="1" applyAlignment="1">
      <alignment horizontal="center" vertical="center"/>
    </xf>
    <xf numFmtId="0" fontId="60" fillId="3" borderId="0" xfId="0" applyFont="1" applyFill="1" applyBorder="1" applyAlignment="1">
      <alignment horizontal="center" vertical="center"/>
    </xf>
    <xf numFmtId="0" fontId="60" fillId="3" borderId="126" xfId="0" applyFont="1" applyFill="1" applyBorder="1" applyAlignment="1">
      <alignment horizontal="center" vertical="center"/>
    </xf>
    <xf numFmtId="0" fontId="60" fillId="3" borderId="45" xfId="0" applyFont="1" applyFill="1" applyBorder="1" applyAlignment="1">
      <alignment horizontal="center" vertical="center"/>
    </xf>
    <xf numFmtId="0" fontId="60" fillId="3" borderId="46" xfId="0" applyFont="1" applyFill="1" applyBorder="1" applyAlignment="1">
      <alignment horizontal="center" vertical="center"/>
    </xf>
    <xf numFmtId="0" fontId="60" fillId="3" borderId="128" xfId="0" applyFont="1" applyFill="1" applyBorder="1" applyAlignment="1">
      <alignment horizontal="center" vertical="center"/>
    </xf>
    <xf numFmtId="0" fontId="0" fillId="3" borderId="0" xfId="0" applyNumberFormat="1" applyFont="1" applyFill="1" applyAlignment="1">
      <alignment/>
    </xf>
    <xf numFmtId="3" fontId="0" fillId="3" borderId="0" xfId="0" applyNumberFormat="1" applyFill="1" applyAlignment="1">
      <alignment/>
    </xf>
    <xf numFmtId="0" fontId="2" fillId="46" borderId="129" xfId="0" applyNumberFormat="1" applyFont="1" applyFill="1" applyBorder="1" applyAlignment="1">
      <alignment/>
    </xf>
    <xf numFmtId="0" fontId="2" fillId="46" borderId="130" xfId="0" applyFont="1" applyFill="1" applyBorder="1" applyAlignment="1">
      <alignment/>
    </xf>
    <xf numFmtId="0" fontId="2" fillId="46" borderId="131" xfId="0" applyFont="1" applyFill="1" applyBorder="1" applyAlignment="1">
      <alignment/>
    </xf>
    <xf numFmtId="0" fontId="0" fillId="46" borderId="45" xfId="0" applyNumberFormat="1" applyFill="1" applyBorder="1" applyAlignment="1">
      <alignment/>
    </xf>
    <xf numFmtId="0" fontId="0" fillId="46" borderId="46" xfId="0" applyFill="1" applyBorder="1" applyAlignment="1">
      <alignment/>
    </xf>
    <xf numFmtId="0" fontId="0" fillId="46" borderId="128" xfId="0" applyFill="1" applyBorder="1" applyAlignment="1">
      <alignment/>
    </xf>
    <xf numFmtId="0" fontId="60" fillId="3" borderId="127" xfId="0" applyFont="1" applyFill="1" applyBorder="1" applyAlignment="1">
      <alignment horizontal="center" vertical="center"/>
    </xf>
    <xf numFmtId="0" fontId="60" fillId="3" borderId="127" xfId="0" applyFont="1" applyFill="1" applyBorder="1" applyAlignment="1">
      <alignment horizontal="right" vertical="center"/>
    </xf>
    <xf numFmtId="0" fontId="60" fillId="3" borderId="86" xfId="0" applyFont="1" applyFill="1" applyBorder="1" applyAlignment="1">
      <alignment horizontal="center" vertical="center"/>
    </xf>
    <xf numFmtId="0" fontId="16" fillId="3" borderId="0" xfId="0" applyFont="1" applyFill="1" applyAlignment="1">
      <alignment/>
    </xf>
    <xf numFmtId="0" fontId="2" fillId="3" borderId="0" xfId="0" applyFont="1" applyFill="1" applyAlignment="1">
      <alignment/>
    </xf>
    <xf numFmtId="0" fontId="0" fillId="3" borderId="0" xfId="0" applyFill="1" applyBorder="1" applyAlignment="1">
      <alignment/>
    </xf>
    <xf numFmtId="0" fontId="34" fillId="3" borderId="50" xfId="0" applyFont="1" applyFill="1" applyBorder="1" applyAlignment="1">
      <alignment horizontal="left" vertical="center"/>
    </xf>
    <xf numFmtId="0" fontId="0" fillId="3" borderId="127" xfId="0" applyFill="1" applyBorder="1" applyAlignment="1">
      <alignment horizontal="left"/>
    </xf>
    <xf numFmtId="0" fontId="34" fillId="3" borderId="45" xfId="0" applyFont="1" applyFill="1" applyBorder="1" applyAlignment="1">
      <alignment horizontal="left" vertical="center"/>
    </xf>
    <xf numFmtId="0" fontId="34" fillId="3" borderId="46" xfId="0" applyFont="1" applyFill="1" applyBorder="1" applyAlignment="1">
      <alignment horizontal="left" vertical="center"/>
    </xf>
    <xf numFmtId="0" fontId="0" fillId="3" borderId="50" xfId="0" applyFill="1" applyBorder="1" applyAlignment="1">
      <alignment horizontal="left"/>
    </xf>
    <xf numFmtId="0" fontId="0" fillId="3" borderId="86" xfId="0" applyFill="1" applyBorder="1" applyAlignment="1">
      <alignment horizontal="left"/>
    </xf>
    <xf numFmtId="0" fontId="0" fillId="3" borderId="0" xfId="0" applyFill="1" applyBorder="1" applyAlignment="1">
      <alignment horizontal="left"/>
    </xf>
    <xf numFmtId="0" fontId="0" fillId="3" borderId="50" xfId="0" applyNumberFormat="1" applyFill="1" applyBorder="1" applyAlignment="1">
      <alignment horizontal="left"/>
    </xf>
    <xf numFmtId="0" fontId="60" fillId="3" borderId="51" xfId="0" applyFont="1" applyFill="1" applyBorder="1" applyAlignment="1">
      <alignment horizontal="left" vertical="center"/>
    </xf>
    <xf numFmtId="0" fontId="0" fillId="3" borderId="0" xfId="0" applyFill="1" applyAlignment="1">
      <alignment horizontal="left" vertical="center"/>
    </xf>
    <xf numFmtId="0" fontId="0" fillId="3" borderId="126" xfId="0" applyFill="1" applyBorder="1" applyAlignment="1">
      <alignment horizontal="left" vertical="center"/>
    </xf>
    <xf numFmtId="0" fontId="0" fillId="3" borderId="123" xfId="0" applyFill="1" applyBorder="1" applyAlignment="1">
      <alignment horizontal="left"/>
    </xf>
    <xf numFmtId="0" fontId="60" fillId="3" borderId="51" xfId="0" applyNumberFormat="1" applyFont="1" applyFill="1" applyBorder="1" applyAlignment="1">
      <alignment horizontal="left" vertical="center"/>
    </xf>
    <xf numFmtId="0" fontId="0" fillId="47" borderId="0" xfId="0" applyNumberFormat="1" applyFill="1" applyAlignment="1">
      <alignment/>
    </xf>
    <xf numFmtId="0" fontId="0" fillId="47" borderId="0" xfId="0" applyFill="1" applyAlignment="1">
      <alignment/>
    </xf>
    <xf numFmtId="0" fontId="0" fillId="47" borderId="0" xfId="0" applyNumberFormat="1" applyFont="1" applyFill="1" applyAlignment="1">
      <alignment/>
    </xf>
    <xf numFmtId="3" fontId="0" fillId="47" borderId="0" xfId="0" applyNumberFormat="1" applyFont="1" applyFill="1" applyAlignment="1">
      <alignment/>
    </xf>
    <xf numFmtId="49" fontId="5" fillId="42" borderId="104" xfId="82" applyNumberFormat="1" applyFont="1" applyFill="1" applyBorder="1" applyAlignment="1">
      <alignment horizontal="center"/>
      <protection/>
    </xf>
    <xf numFmtId="0" fontId="5" fillId="48" borderId="105" xfId="82" applyFont="1" applyFill="1" applyBorder="1">
      <alignment/>
      <protection/>
    </xf>
    <xf numFmtId="0" fontId="5" fillId="42" borderId="132" xfId="82" applyFont="1" applyFill="1" applyBorder="1" applyAlignment="1">
      <alignment horizontal="center"/>
      <protection/>
    </xf>
    <xf numFmtId="0" fontId="5" fillId="42" borderId="133" xfId="82" applyFont="1" applyFill="1" applyBorder="1">
      <alignment/>
      <protection/>
    </xf>
    <xf numFmtId="0" fontId="17" fillId="35" borderId="14" xfId="0" applyFont="1" applyFill="1" applyBorder="1" applyAlignment="1">
      <alignment horizontal="left" vertical="center"/>
    </xf>
    <xf numFmtId="0" fontId="0" fillId="34" borderId="0" xfId="81" applyFill="1">
      <alignment/>
      <protection/>
    </xf>
    <xf numFmtId="0" fontId="5" fillId="34" borderId="0" xfId="81" applyFont="1" applyFill="1">
      <alignment/>
      <protection/>
    </xf>
    <xf numFmtId="0" fontId="5" fillId="34" borderId="0" xfId="81" applyFont="1" applyFill="1" applyAlignment="1">
      <alignment horizontal="center"/>
      <protection/>
    </xf>
    <xf numFmtId="49" fontId="17" fillId="35" borderId="127" xfId="81" applyNumberFormat="1" applyFont="1" applyFill="1" applyBorder="1" applyAlignment="1" applyProtection="1">
      <alignment horizontal="center" vertical="center"/>
      <protection hidden="1"/>
    </xf>
    <xf numFmtId="49" fontId="17" fillId="35" borderId="0" xfId="81" applyNumberFormat="1" applyFont="1" applyFill="1" applyBorder="1" applyAlignment="1" applyProtection="1">
      <alignment horizontal="center" vertical="center"/>
      <protection hidden="1"/>
    </xf>
    <xf numFmtId="0" fontId="17" fillId="35" borderId="24" xfId="81" applyFont="1" applyFill="1" applyBorder="1" applyAlignment="1" applyProtection="1">
      <alignment horizontal="center" vertical="center"/>
      <protection hidden="1"/>
    </xf>
    <xf numFmtId="0" fontId="17" fillId="35" borderId="31" xfId="81" applyFont="1" applyFill="1" applyBorder="1" applyAlignment="1" applyProtection="1">
      <alignment horizontal="center" vertical="center"/>
      <protection hidden="1"/>
    </xf>
    <xf numFmtId="49" fontId="17" fillId="35" borderId="46" xfId="81" applyNumberFormat="1" applyFont="1" applyFill="1" applyBorder="1" applyAlignment="1" applyProtection="1">
      <alignment horizontal="center" vertical="center"/>
      <protection hidden="1"/>
    </xf>
    <xf numFmtId="0" fontId="17" fillId="35" borderId="33" xfId="81" applyFont="1" applyFill="1" applyBorder="1" applyAlignment="1" applyProtection="1">
      <alignment horizontal="center" vertical="center"/>
      <protection hidden="1"/>
    </xf>
    <xf numFmtId="0" fontId="17" fillId="35" borderId="35" xfId="81" applyFont="1" applyFill="1" applyBorder="1" applyAlignment="1" applyProtection="1">
      <alignment horizontal="center" vertical="center"/>
      <protection hidden="1"/>
    </xf>
    <xf numFmtId="49" fontId="5" fillId="35" borderId="44" xfId="81" applyNumberFormat="1" applyFont="1" applyFill="1" applyBorder="1" applyAlignment="1" applyProtection="1">
      <alignment horizontal="center" vertical="center"/>
      <protection hidden="1"/>
    </xf>
    <xf numFmtId="0" fontId="17" fillId="35" borderId="23" xfId="81" applyFont="1" applyFill="1" applyBorder="1" applyAlignment="1" applyProtection="1">
      <alignment horizontal="center" vertical="center"/>
      <protection hidden="1"/>
    </xf>
    <xf numFmtId="49" fontId="5" fillId="35" borderId="15" xfId="81" applyNumberFormat="1" applyFont="1" applyFill="1" applyBorder="1" applyAlignment="1" applyProtection="1">
      <alignment horizontal="center" vertical="center"/>
      <protection hidden="1"/>
    </xf>
    <xf numFmtId="0" fontId="17" fillId="35" borderId="14" xfId="81" applyFont="1" applyFill="1" applyBorder="1" applyAlignment="1" applyProtection="1">
      <alignment horizontal="center" vertical="center"/>
      <protection hidden="1"/>
    </xf>
    <xf numFmtId="49" fontId="5" fillId="34" borderId="0" xfId="81" applyNumberFormat="1" applyFont="1" applyFill="1">
      <alignment/>
      <protection/>
    </xf>
    <xf numFmtId="0" fontId="5" fillId="0" borderId="0" xfId="81" applyFont="1" applyFill="1">
      <alignment/>
      <protection/>
    </xf>
    <xf numFmtId="49" fontId="5" fillId="0" borderId="0" xfId="81" applyNumberFormat="1" applyFont="1" applyFill="1">
      <alignment/>
      <protection/>
    </xf>
    <xf numFmtId="0" fontId="0" fillId="0" borderId="0" xfId="81" applyFill="1">
      <alignment/>
      <protection/>
    </xf>
    <xf numFmtId="3" fontId="9" fillId="41" borderId="15" xfId="0" applyNumberFormat="1" applyFont="1" applyFill="1" applyBorder="1" applyAlignment="1">
      <alignment vertical="center"/>
    </xf>
    <xf numFmtId="0" fontId="17" fillId="35" borderId="23" xfId="0" applyFont="1" applyFill="1" applyBorder="1" applyAlignment="1">
      <alignment horizontal="center" vertical="center"/>
    </xf>
    <xf numFmtId="0" fontId="17" fillId="35" borderId="39" xfId="0" applyFont="1" applyFill="1" applyBorder="1" applyAlignment="1">
      <alignment horizontal="center" vertical="center"/>
    </xf>
    <xf numFmtId="0" fontId="17" fillId="35" borderId="4" xfId="0" applyFont="1" applyFill="1" applyBorder="1" applyAlignment="1">
      <alignment horizontal="center" vertical="center"/>
    </xf>
    <xf numFmtId="0" fontId="17" fillId="35" borderId="37" xfId="0" applyFont="1" applyFill="1" applyBorder="1" applyAlignment="1">
      <alignment horizontal="center" vertical="center"/>
    </xf>
    <xf numFmtId="0" fontId="17" fillId="35" borderId="134" xfId="0" applyFont="1" applyFill="1" applyBorder="1" applyAlignment="1">
      <alignment horizontal="center" vertical="center"/>
    </xf>
    <xf numFmtId="3" fontId="9" fillId="41" borderId="24" xfId="0" applyNumberFormat="1" applyFont="1" applyFill="1" applyBorder="1" applyAlignment="1">
      <alignment vertical="center"/>
    </xf>
    <xf numFmtId="3" fontId="2" fillId="49" borderId="36" xfId="0" applyNumberFormat="1" applyFont="1" applyFill="1" applyBorder="1" applyAlignment="1">
      <alignment vertical="center"/>
    </xf>
    <xf numFmtId="3" fontId="9" fillId="41" borderId="38" xfId="0" applyNumberFormat="1" applyFont="1" applyFill="1" applyBorder="1" applyAlignment="1">
      <alignment vertical="center"/>
    </xf>
    <xf numFmtId="3" fontId="9" fillId="41" borderId="43" xfId="0" applyNumberFormat="1" applyFont="1" applyFill="1" applyBorder="1" applyAlignment="1">
      <alignment vertical="center"/>
    </xf>
    <xf numFmtId="3" fontId="5" fillId="35" borderId="44" xfId="81" applyNumberFormat="1" applyFont="1" applyFill="1" applyBorder="1" applyAlignment="1" applyProtection="1">
      <alignment vertical="center"/>
      <protection locked="0"/>
    </xf>
    <xf numFmtId="3" fontId="5" fillId="35" borderId="131" xfId="81" applyNumberFormat="1" applyFont="1" applyFill="1" applyBorder="1" applyAlignment="1" applyProtection="1">
      <alignment vertical="center"/>
      <protection locked="0"/>
    </xf>
    <xf numFmtId="3" fontId="5" fillId="46" borderId="15" xfId="81" applyNumberFormat="1" applyFont="1" applyFill="1" applyBorder="1" applyAlignment="1" applyProtection="1">
      <alignment vertical="center"/>
      <protection locked="0"/>
    </xf>
    <xf numFmtId="3" fontId="5" fillId="46" borderId="135" xfId="81" applyNumberFormat="1" applyFont="1" applyFill="1" applyBorder="1" applyAlignment="1" applyProtection="1">
      <alignment vertical="center"/>
      <protection locked="0"/>
    </xf>
    <xf numFmtId="3" fontId="5" fillId="46" borderId="15" xfId="0" applyNumberFormat="1" applyFont="1" applyFill="1" applyBorder="1" applyAlignment="1" applyProtection="1">
      <alignment vertical="center"/>
      <protection locked="0"/>
    </xf>
    <xf numFmtId="3" fontId="5" fillId="46" borderId="135" xfId="0" applyNumberFormat="1" applyFont="1" applyFill="1" applyBorder="1" applyAlignment="1" applyProtection="1">
      <alignment vertical="center"/>
      <protection locked="0"/>
    </xf>
    <xf numFmtId="3" fontId="5" fillId="46" borderId="38" xfId="0" applyNumberFormat="1" applyFont="1" applyFill="1" applyBorder="1" applyAlignment="1" applyProtection="1">
      <alignment vertical="center"/>
      <protection locked="0"/>
    </xf>
    <xf numFmtId="3" fontId="5" fillId="46" borderId="15" xfId="81" applyNumberFormat="1" applyFont="1" applyFill="1" applyBorder="1" applyAlignment="1" applyProtection="1">
      <alignment vertical="center"/>
      <protection hidden="1" locked="0"/>
    </xf>
    <xf numFmtId="3" fontId="5" fillId="46" borderId="38" xfId="81" applyNumberFormat="1" applyFont="1" applyFill="1" applyBorder="1" applyAlignment="1" applyProtection="1">
      <alignment vertical="center"/>
      <protection hidden="1" locked="0"/>
    </xf>
    <xf numFmtId="3" fontId="5" fillId="46" borderId="38" xfId="81" applyNumberFormat="1" applyFont="1" applyFill="1" applyBorder="1" applyAlignment="1" applyProtection="1">
      <alignment vertical="center"/>
      <protection locked="0"/>
    </xf>
    <xf numFmtId="0" fontId="0" fillId="35" borderId="0" xfId="0" applyFont="1" applyFill="1" applyAlignment="1" applyProtection="1">
      <alignment vertical="center"/>
      <protection/>
    </xf>
    <xf numFmtId="0" fontId="0" fillId="35" borderId="0" xfId="0" applyFont="1" applyFill="1" applyAlignment="1" applyProtection="1">
      <alignment vertical="center" wrapText="1"/>
      <protection locked="0"/>
    </xf>
    <xf numFmtId="0" fontId="0" fillId="0" borderId="0" xfId="0" applyFont="1" applyAlignment="1">
      <alignment vertical="center"/>
    </xf>
    <xf numFmtId="3" fontId="0" fillId="33" borderId="0" xfId="0" applyNumberFormat="1" applyFill="1" applyAlignment="1">
      <alignment/>
    </xf>
    <xf numFmtId="3" fontId="2" fillId="49" borderId="38" xfId="0" applyNumberFormat="1" applyFont="1" applyFill="1" applyBorder="1" applyAlignment="1">
      <alignment vertical="center"/>
    </xf>
    <xf numFmtId="0" fontId="8" fillId="36" borderId="0" xfId="81" applyFont="1" applyFill="1" applyAlignment="1" applyProtection="1">
      <alignment horizontal="center" wrapText="1"/>
      <protection locked="0"/>
    </xf>
    <xf numFmtId="0" fontId="8" fillId="36" borderId="0" xfId="0" applyFont="1" applyFill="1" applyAlignment="1">
      <alignment horizontal="center" wrapText="1"/>
    </xf>
    <xf numFmtId="0" fontId="8" fillId="36" borderId="0" xfId="81" applyFont="1" applyFill="1" applyAlignment="1">
      <alignment horizontal="center" wrapText="1"/>
      <protection/>
    </xf>
    <xf numFmtId="0" fontId="8" fillId="36" borderId="0" xfId="0" applyFont="1" applyFill="1" applyAlignment="1">
      <alignment horizontal="center" vertical="top" wrapText="1"/>
    </xf>
    <xf numFmtId="0" fontId="31" fillId="38" borderId="0" xfId="0" applyFont="1" applyFill="1" applyAlignment="1">
      <alignment horizontal="center" wrapText="1"/>
    </xf>
    <xf numFmtId="0" fontId="31" fillId="38" borderId="0" xfId="81" applyFont="1" applyFill="1" applyAlignment="1">
      <alignment horizontal="center" wrapText="1"/>
      <protection/>
    </xf>
    <xf numFmtId="0" fontId="24" fillId="36" borderId="0" xfId="0" applyFont="1" applyFill="1" applyAlignment="1">
      <alignment horizontal="center" wrapText="1"/>
    </xf>
    <xf numFmtId="0" fontId="0" fillId="0" borderId="0" xfId="0" applyAlignment="1">
      <alignment wrapText="1"/>
    </xf>
    <xf numFmtId="0" fontId="8" fillId="36" borderId="0" xfId="81" applyFont="1" applyFill="1" applyAlignment="1">
      <alignment horizontal="center"/>
      <protection/>
    </xf>
    <xf numFmtId="0" fontId="8" fillId="36" borderId="0" xfId="0" applyFont="1" applyFill="1" applyAlignment="1">
      <alignment horizontal="center"/>
    </xf>
    <xf numFmtId="0" fontId="0" fillId="35" borderId="0" xfId="0" applyFill="1" applyAlignment="1">
      <alignment vertical="top" wrapText="1"/>
    </xf>
    <xf numFmtId="0" fontId="88" fillId="48" borderId="0" xfId="81" applyFont="1" applyFill="1" applyAlignment="1">
      <alignment horizontal="center" wrapText="1"/>
      <protection/>
    </xf>
    <xf numFmtId="0" fontId="89" fillId="48" borderId="0" xfId="81" applyFont="1" applyFill="1" applyAlignment="1">
      <alignment horizontal="center" wrapText="1"/>
      <protection/>
    </xf>
    <xf numFmtId="0" fontId="8" fillId="36" borderId="0" xfId="81" applyFont="1" applyFill="1" applyAlignment="1">
      <alignment horizontal="center" vertical="center" wrapText="1"/>
      <protection/>
    </xf>
    <xf numFmtId="0" fontId="0" fillId="0" borderId="0" xfId="81" applyAlignment="1">
      <alignment vertical="center"/>
      <protection/>
    </xf>
    <xf numFmtId="0" fontId="3" fillId="35" borderId="0" xfId="0" applyFont="1" applyFill="1" applyAlignment="1">
      <alignment vertical="center"/>
    </xf>
    <xf numFmtId="0" fontId="59" fillId="36" borderId="0" xfId="0" applyFont="1" applyFill="1" applyAlignment="1">
      <alignment horizontal="center" vertical="center" wrapText="1"/>
    </xf>
    <xf numFmtId="0" fontId="32" fillId="0" borderId="0" xfId="0" applyFont="1" applyAlignment="1">
      <alignment horizontal="center" vertical="center"/>
    </xf>
    <xf numFmtId="0" fontId="0" fillId="0" borderId="0" xfId="0" applyAlignment="1">
      <alignment vertical="top" wrapText="1"/>
    </xf>
    <xf numFmtId="0" fontId="0" fillId="36" borderId="0" xfId="81" applyFill="1" applyAlignment="1">
      <alignment/>
      <protection/>
    </xf>
    <xf numFmtId="0" fontId="16" fillId="37" borderId="0" xfId="0" applyFont="1" applyFill="1" applyAlignment="1">
      <alignment horizontal="center" vertical="center"/>
    </xf>
    <xf numFmtId="0" fontId="0" fillId="0" borderId="0" xfId="0" applyAlignment="1">
      <alignment horizontal="center" vertical="center"/>
    </xf>
    <xf numFmtId="0" fontId="0" fillId="39" borderId="136" xfId="0" applyFill="1" applyBorder="1" applyAlignment="1" applyProtection="1">
      <alignment vertical="top"/>
      <protection locked="0"/>
    </xf>
    <xf numFmtId="0" fontId="0" fillId="39" borderId="19" xfId="0" applyFill="1" applyBorder="1" applyAlignment="1" applyProtection="1">
      <alignment vertical="top"/>
      <protection locked="0"/>
    </xf>
    <xf numFmtId="0" fontId="20" fillId="37" borderId="18" xfId="0" applyFont="1" applyFill="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0" fillId="50" borderId="0" xfId="0" applyFill="1" applyAlignment="1">
      <alignment/>
    </xf>
    <xf numFmtId="0" fontId="0" fillId="0" borderId="0" xfId="0" applyAlignment="1">
      <alignment/>
    </xf>
    <xf numFmtId="0" fontId="0" fillId="40" borderId="18" xfId="0" applyFill="1" applyBorder="1" applyAlignment="1" applyProtection="1">
      <alignment vertical="top"/>
      <protection locked="0"/>
    </xf>
    <xf numFmtId="0" fontId="27" fillId="37" borderId="0" xfId="0" applyFont="1" applyFill="1" applyAlignment="1">
      <alignment horizontal="center" vertical="center"/>
    </xf>
    <xf numFmtId="0" fontId="28" fillId="37" borderId="137" xfId="0" applyFont="1" applyFill="1" applyBorder="1" applyAlignment="1">
      <alignment vertical="center"/>
    </xf>
    <xf numFmtId="0" fontId="0" fillId="0" borderId="138" xfId="0" applyBorder="1" applyAlignment="1">
      <alignment vertical="center"/>
    </xf>
    <xf numFmtId="0" fontId="28" fillId="37" borderId="0" xfId="0" applyFont="1" applyFill="1" applyAlignment="1">
      <alignment horizontal="center" vertical="center"/>
    </xf>
    <xf numFmtId="49" fontId="5" fillId="36" borderId="0" xfId="0" applyNumberFormat="1" applyFont="1" applyFill="1" applyBorder="1" applyAlignment="1" applyProtection="1">
      <alignment horizontal="left" vertical="center"/>
      <protection/>
    </xf>
    <xf numFmtId="0" fontId="0" fillId="36" borderId="0" xfId="0" applyFill="1" applyAlignment="1" applyProtection="1">
      <alignment vertical="center"/>
      <protection/>
    </xf>
    <xf numFmtId="0" fontId="18" fillId="41" borderId="39" xfId="0" applyFont="1" applyFill="1" applyBorder="1" applyAlignment="1">
      <alignment horizontal="center"/>
    </xf>
    <xf numFmtId="0" fontId="0" fillId="41" borderId="39" xfId="0" applyFill="1" applyBorder="1" applyAlignment="1">
      <alignment horizontal="center"/>
    </xf>
    <xf numFmtId="0" fontId="18" fillId="41" borderId="0" xfId="0" applyFont="1" applyFill="1" applyBorder="1" applyAlignment="1">
      <alignment horizontal="center"/>
    </xf>
    <xf numFmtId="0" fontId="0" fillId="41" borderId="0" xfId="0" applyFill="1" applyBorder="1" applyAlignment="1">
      <alignment horizontal="center"/>
    </xf>
    <xf numFmtId="0" fontId="19" fillId="41" borderId="0" xfId="0" applyFont="1" applyFill="1" applyBorder="1" applyAlignment="1">
      <alignment horizontal="center"/>
    </xf>
    <xf numFmtId="0" fontId="20" fillId="41" borderId="0" xfId="0" applyFont="1" applyFill="1" applyBorder="1" applyAlignment="1">
      <alignment horizontal="center"/>
    </xf>
    <xf numFmtId="0" fontId="0" fillId="0" borderId="2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28" xfId="0" applyBorder="1" applyAlignment="1" applyProtection="1">
      <alignment horizontal="center" vertical="center" wrapText="1"/>
      <protection locked="0"/>
    </xf>
    <xf numFmtId="20" fontId="0" fillId="35" borderId="119" xfId="0" applyNumberFormat="1" applyFill="1" applyBorder="1" applyAlignment="1" applyProtection="1">
      <alignment horizontal="center" vertical="top" wrapText="1"/>
      <protection/>
    </xf>
    <xf numFmtId="0" fontId="0" fillId="0" borderId="122" xfId="0" applyBorder="1" applyAlignment="1" applyProtection="1">
      <alignment horizontal="center" vertical="top" wrapText="1"/>
      <protection/>
    </xf>
    <xf numFmtId="0" fontId="5" fillId="35" borderId="94" xfId="0" applyFont="1" applyFill="1" applyBorder="1" applyAlignment="1" applyProtection="1">
      <alignment horizontal="center" vertical="center" wrapText="1"/>
      <protection/>
    </xf>
    <xf numFmtId="0" fontId="0" fillId="0" borderId="127" xfId="0" applyFont="1" applyBorder="1" applyAlignment="1" applyProtection="1">
      <alignment horizontal="center" vertical="center" wrapText="1"/>
      <protection/>
    </xf>
    <xf numFmtId="0" fontId="0" fillId="0" borderId="97" xfId="0" applyFont="1" applyBorder="1" applyAlignment="1" applyProtection="1">
      <alignment horizontal="center" vertical="center" wrapText="1"/>
      <protection/>
    </xf>
    <xf numFmtId="0" fontId="0" fillId="0" borderId="86" xfId="0" applyFont="1" applyBorder="1" applyAlignment="1" applyProtection="1">
      <alignment horizontal="center" vertical="center" wrapText="1"/>
      <protection/>
    </xf>
    <xf numFmtId="49" fontId="6" fillId="36" borderId="0" xfId="0" applyNumberFormat="1" applyFont="1" applyFill="1" applyBorder="1" applyAlignment="1" applyProtection="1">
      <alignment horizontal="left" vertical="center"/>
      <protection/>
    </xf>
    <xf numFmtId="0" fontId="4" fillId="36" borderId="0" xfId="0" applyFont="1" applyFill="1" applyAlignment="1" applyProtection="1">
      <alignment vertical="center"/>
      <protection/>
    </xf>
    <xf numFmtId="49" fontId="35" fillId="36" borderId="0" xfId="0" applyNumberFormat="1" applyFont="1" applyFill="1" applyBorder="1" applyAlignment="1" applyProtection="1">
      <alignment horizontal="left" vertical="center"/>
      <protection/>
    </xf>
    <xf numFmtId="0" fontId="32" fillId="36" borderId="0" xfId="0" applyFont="1" applyFill="1"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lignment vertical="center"/>
    </xf>
    <xf numFmtId="0" fontId="32" fillId="51" borderId="0" xfId="0" applyFont="1" applyFill="1" applyAlignment="1" applyProtection="1">
      <alignment horizontal="right" vertical="center"/>
      <protection locked="0"/>
    </xf>
    <xf numFmtId="0" fontId="0" fillId="0" borderId="0" xfId="0" applyAlignment="1" applyProtection="1">
      <alignment vertical="center"/>
      <protection locked="0"/>
    </xf>
    <xf numFmtId="0" fontId="4" fillId="38" borderId="0" xfId="0" applyFont="1" applyFill="1" applyBorder="1" applyAlignment="1" applyProtection="1">
      <alignment vertical="top"/>
      <protection/>
    </xf>
    <xf numFmtId="0" fontId="4" fillId="36" borderId="0" xfId="0" applyFont="1" applyFill="1" applyBorder="1" applyAlignment="1">
      <alignment vertical="top"/>
    </xf>
    <xf numFmtId="0" fontId="32" fillId="39" borderId="48" xfId="0" applyFont="1" applyFill="1" applyBorder="1" applyAlignment="1" applyProtection="1">
      <alignment horizontal="left" vertical="top" wrapText="1"/>
      <protection locked="0"/>
    </xf>
    <xf numFmtId="0" fontId="32" fillId="42" borderId="48" xfId="0" applyFont="1" applyFill="1" applyBorder="1" applyAlignment="1">
      <alignment horizontal="left" vertical="top" wrapText="1"/>
    </xf>
    <xf numFmtId="0" fontId="32" fillId="39" borderId="0" xfId="0" applyFont="1" applyFill="1" applyBorder="1" applyAlignment="1" applyProtection="1">
      <alignment vertical="top" wrapText="1"/>
      <protection locked="0"/>
    </xf>
    <xf numFmtId="0" fontId="32" fillId="42" borderId="0" xfId="0" applyFont="1" applyFill="1" applyBorder="1" applyAlignment="1" applyProtection="1">
      <alignment vertical="top" wrapText="1"/>
      <protection locked="0"/>
    </xf>
    <xf numFmtId="0" fontId="35" fillId="42" borderId="139" xfId="0" applyNumberFormat="1" applyFont="1" applyFill="1" applyBorder="1" applyAlignment="1" applyProtection="1">
      <alignment horizontal="left" vertical="center"/>
      <protection locked="0"/>
    </xf>
    <xf numFmtId="0" fontId="0" fillId="0" borderId="139" xfId="0" applyBorder="1" applyAlignment="1" applyProtection="1">
      <alignment vertical="center"/>
      <protection locked="0"/>
    </xf>
    <xf numFmtId="0" fontId="35" fillId="42" borderId="49" xfId="0" applyNumberFormat="1" applyFont="1" applyFill="1" applyBorder="1" applyAlignment="1" applyProtection="1">
      <alignment horizontal="left" vertical="center"/>
      <protection locked="0"/>
    </xf>
    <xf numFmtId="0" fontId="32" fillId="42" borderId="49" xfId="0" applyNumberFormat="1" applyFont="1" applyFill="1" applyBorder="1" applyAlignment="1" applyProtection="1">
      <alignment vertical="center"/>
      <protection locked="0"/>
    </xf>
    <xf numFmtId="0" fontId="35" fillId="42" borderId="139" xfId="0" applyNumberFormat="1" applyFont="1" applyFill="1" applyBorder="1" applyAlignment="1" applyProtection="1">
      <alignment horizontal="left" vertical="center"/>
      <protection/>
    </xf>
    <xf numFmtId="0" fontId="0" fillId="0" borderId="139" xfId="0" applyBorder="1" applyAlignment="1">
      <alignment vertical="center"/>
    </xf>
    <xf numFmtId="0" fontId="33" fillId="36" borderId="0" xfId="0" applyFont="1" applyFill="1" applyAlignment="1">
      <alignment horizontal="center" vertical="center"/>
    </xf>
    <xf numFmtId="0" fontId="34" fillId="0" borderId="0" xfId="0" applyFont="1" applyAlignment="1">
      <alignment horizontal="center"/>
    </xf>
    <xf numFmtId="0" fontId="4" fillId="42" borderId="0" xfId="0" applyFont="1" applyFill="1" applyAlignment="1" applyProtection="1">
      <alignment horizontal="center" vertical="center"/>
      <protection locked="0"/>
    </xf>
    <xf numFmtId="0" fontId="4" fillId="42" borderId="0" xfId="0" applyFont="1" applyFill="1" applyAlignment="1" applyProtection="1">
      <alignment horizontal="center" vertical="center"/>
      <protection locked="0"/>
    </xf>
    <xf numFmtId="0" fontId="2" fillId="36" borderId="0" xfId="0" applyFont="1" applyFill="1" applyAlignment="1">
      <alignment horizontal="center" vertical="top"/>
    </xf>
    <xf numFmtId="0" fontId="15" fillId="36" borderId="0" xfId="0" applyFont="1" applyFill="1" applyAlignment="1">
      <alignment horizontal="center" vertical="top" wrapText="1"/>
    </xf>
    <xf numFmtId="0" fontId="6" fillId="41" borderId="0" xfId="0" applyFont="1" applyFill="1" applyBorder="1" applyAlignment="1" applyProtection="1">
      <alignment vertical="center" wrapText="1"/>
      <protection/>
    </xf>
    <xf numFmtId="0" fontId="4" fillId="41" borderId="0" xfId="0" applyFont="1" applyFill="1" applyBorder="1" applyAlignment="1" applyProtection="1">
      <alignment vertical="center" wrapText="1"/>
      <protection/>
    </xf>
    <xf numFmtId="0" fontId="32" fillId="0" borderId="0" xfId="0" applyFont="1" applyAlignment="1" applyProtection="1">
      <alignment vertical="center"/>
      <protection/>
    </xf>
    <xf numFmtId="0" fontId="6" fillId="41" borderId="0" xfId="0" applyFont="1" applyFill="1" applyAlignment="1" applyProtection="1">
      <alignment horizontal="left" vertical="center" wrapText="1"/>
      <protection/>
    </xf>
    <xf numFmtId="0" fontId="6" fillId="42" borderId="0" xfId="0" applyNumberFormat="1" applyFont="1" applyFill="1" applyBorder="1" applyAlignment="1" applyProtection="1">
      <alignment horizontal="left" vertical="center" wrapText="1"/>
      <protection locked="0"/>
    </xf>
    <xf numFmtId="0" fontId="32" fillId="42" borderId="0" xfId="0" applyNumberFormat="1" applyFont="1" applyFill="1" applyBorder="1" applyAlignment="1" applyProtection="1">
      <alignment vertical="center" wrapText="1"/>
      <protection locked="0"/>
    </xf>
    <xf numFmtId="0" fontId="0" fillId="0" borderId="48" xfId="0" applyNumberFormat="1" applyBorder="1" applyAlignment="1" applyProtection="1">
      <alignment vertical="center" wrapText="1"/>
      <protection locked="0"/>
    </xf>
    <xf numFmtId="0" fontId="35" fillId="42" borderId="48" xfId="0" applyNumberFormat="1" applyFont="1" applyFill="1" applyBorder="1" applyAlignment="1" applyProtection="1">
      <alignment horizontal="left" vertical="center"/>
      <protection locked="0"/>
    </xf>
    <xf numFmtId="0" fontId="32" fillId="42" borderId="48" xfId="0" applyNumberFormat="1" applyFont="1" applyFill="1" applyBorder="1" applyAlignment="1" applyProtection="1">
      <alignment vertical="center"/>
      <protection locked="0"/>
    </xf>
    <xf numFmtId="3" fontId="5" fillId="41" borderId="140" xfId="0" applyNumberFormat="1" applyFont="1" applyFill="1" applyBorder="1" applyAlignment="1" applyProtection="1">
      <alignment vertical="center"/>
      <protection locked="0"/>
    </xf>
    <xf numFmtId="0" fontId="0" fillId="0" borderId="141" xfId="0" applyBorder="1" applyAlignment="1" applyProtection="1">
      <alignment vertical="center"/>
      <protection locked="0"/>
    </xf>
    <xf numFmtId="0" fontId="17" fillId="35" borderId="92" xfId="0" applyFont="1" applyFill="1" applyBorder="1" applyAlignment="1">
      <alignment vertical="center"/>
    </xf>
    <xf numFmtId="0" fontId="0" fillId="0" borderId="4" xfId="0" applyBorder="1" applyAlignment="1">
      <alignment vertical="center"/>
    </xf>
    <xf numFmtId="0" fontId="0" fillId="0" borderId="37" xfId="0" applyBorder="1" applyAlignment="1">
      <alignment vertical="center"/>
    </xf>
    <xf numFmtId="3" fontId="5" fillId="35" borderId="92" xfId="0" applyNumberFormat="1" applyFont="1" applyFill="1" applyBorder="1" applyAlignment="1" applyProtection="1">
      <alignment vertical="center"/>
      <protection locked="0"/>
    </xf>
    <xf numFmtId="3" fontId="5" fillId="35" borderId="37" xfId="0" applyNumberFormat="1" applyFont="1" applyFill="1" applyBorder="1" applyAlignment="1" applyProtection="1">
      <alignment vertical="center"/>
      <protection locked="0"/>
    </xf>
    <xf numFmtId="0" fontId="0" fillId="0" borderId="135" xfId="0" applyBorder="1" applyAlignment="1" applyProtection="1">
      <alignment vertical="center"/>
      <protection locked="0"/>
    </xf>
    <xf numFmtId="3" fontId="5" fillId="41" borderId="92" xfId="0" applyNumberFormat="1" applyFont="1" applyFill="1" applyBorder="1" applyAlignment="1">
      <alignment vertical="center"/>
    </xf>
    <xf numFmtId="0" fontId="0" fillId="0" borderId="135" xfId="0" applyBorder="1" applyAlignment="1">
      <alignment vertical="center"/>
    </xf>
    <xf numFmtId="0" fontId="17" fillId="35" borderId="94" xfId="0" applyFont="1" applyFill="1" applyBorder="1" applyAlignment="1">
      <alignment horizontal="center" vertical="center"/>
    </xf>
    <xf numFmtId="0" fontId="0" fillId="0" borderId="86" xfId="0" applyBorder="1" applyAlignment="1">
      <alignment horizontal="center" vertical="center"/>
    </xf>
    <xf numFmtId="0" fontId="17" fillId="35" borderId="27" xfId="0" applyFont="1" applyFill="1" applyBorder="1" applyAlignment="1">
      <alignment horizontal="center" vertical="center"/>
    </xf>
    <xf numFmtId="0" fontId="0" fillId="0" borderId="126" xfId="0" applyBorder="1" applyAlignment="1">
      <alignment horizontal="center" vertical="center"/>
    </xf>
    <xf numFmtId="0" fontId="17" fillId="35" borderId="30" xfId="0" applyFont="1" applyFill="1" applyBorder="1" applyAlignment="1">
      <alignment horizontal="center" vertical="center"/>
    </xf>
    <xf numFmtId="3" fontId="5" fillId="36" borderId="75" xfId="0" applyNumberFormat="1" applyFont="1" applyFill="1" applyBorder="1" applyAlignment="1" applyProtection="1">
      <alignment vertical="center"/>
      <protection/>
    </xf>
    <xf numFmtId="3" fontId="5" fillId="36" borderId="142" xfId="0" applyNumberFormat="1" applyFont="1" applyFill="1" applyBorder="1" applyAlignment="1" applyProtection="1">
      <alignment vertical="center"/>
      <protection/>
    </xf>
    <xf numFmtId="0" fontId="0" fillId="36" borderId="143" xfId="0" applyFill="1" applyBorder="1" applyAlignment="1" applyProtection="1">
      <alignment vertical="center"/>
      <protection/>
    </xf>
    <xf numFmtId="0" fontId="0" fillId="36" borderId="144" xfId="0" applyFill="1" applyBorder="1" applyAlignment="1" applyProtection="1">
      <alignment vertical="center"/>
      <protection/>
    </xf>
    <xf numFmtId="49" fontId="5" fillId="35" borderId="49" xfId="0" applyNumberFormat="1" applyFont="1" applyFill="1" applyBorder="1" applyAlignment="1" applyProtection="1">
      <alignment horizontal="left" vertical="center"/>
      <protection locked="0"/>
    </xf>
    <xf numFmtId="0" fontId="5" fillId="35" borderId="49" xfId="0" applyNumberFormat="1" applyFont="1" applyFill="1" applyBorder="1" applyAlignment="1" applyProtection="1">
      <alignment horizontal="left" vertical="center"/>
      <protection locked="0"/>
    </xf>
    <xf numFmtId="0" fontId="17" fillId="35" borderId="27" xfId="0" applyFont="1" applyFill="1" applyBorder="1" applyAlignment="1">
      <alignment horizontal="center" vertical="center"/>
    </xf>
    <xf numFmtId="0" fontId="0" fillId="35" borderId="0" xfId="0" applyFill="1" applyAlignment="1">
      <alignment vertical="center"/>
    </xf>
    <xf numFmtId="0" fontId="0" fillId="35" borderId="30" xfId="0" applyFill="1" applyBorder="1" applyAlignment="1">
      <alignment vertical="center"/>
    </xf>
    <xf numFmtId="0" fontId="0" fillId="35" borderId="27" xfId="0" applyFill="1" applyBorder="1" applyAlignment="1">
      <alignment vertical="center"/>
    </xf>
    <xf numFmtId="0" fontId="0" fillId="35" borderId="34" xfId="0" applyFill="1" applyBorder="1" applyAlignment="1">
      <alignment vertical="center"/>
    </xf>
    <xf numFmtId="0" fontId="0" fillId="35" borderId="46" xfId="0" applyFill="1" applyBorder="1" applyAlignment="1">
      <alignment vertical="center"/>
    </xf>
    <xf numFmtId="0" fontId="0" fillId="35" borderId="32" xfId="0" applyFill="1" applyBorder="1" applyAlignment="1">
      <alignment vertical="center"/>
    </xf>
    <xf numFmtId="0" fontId="17" fillId="35" borderId="28" xfId="0" applyFont="1" applyFill="1" applyBorder="1" applyAlignment="1">
      <alignment horizontal="center" vertical="center"/>
    </xf>
    <xf numFmtId="0" fontId="0" fillId="35" borderId="28" xfId="0" applyFill="1" applyBorder="1" applyAlignment="1">
      <alignment vertical="center"/>
    </xf>
    <xf numFmtId="0" fontId="0" fillId="35" borderId="33" xfId="0" applyFill="1" applyBorder="1" applyAlignment="1">
      <alignment vertical="center"/>
    </xf>
    <xf numFmtId="0" fontId="5" fillId="41" borderId="0" xfId="0" applyFont="1" applyFill="1" applyAlignment="1">
      <alignment vertical="center"/>
    </xf>
    <xf numFmtId="0" fontId="0" fillId="41" borderId="0" xfId="0" applyFill="1" applyAlignment="1">
      <alignment vertical="center"/>
    </xf>
    <xf numFmtId="0" fontId="0" fillId="49" borderId="0" xfId="0" applyFill="1" applyAlignment="1">
      <alignment vertical="center"/>
    </xf>
    <xf numFmtId="0" fontId="4" fillId="35" borderId="0" xfId="0" applyFont="1" applyFill="1" applyAlignment="1" applyProtection="1">
      <alignment horizontal="center" vertical="center"/>
      <protection locked="0"/>
    </xf>
    <xf numFmtId="0" fontId="6" fillId="41" borderId="0" xfId="81" applyFont="1" applyFill="1" applyAlignment="1" applyProtection="1">
      <alignment horizontal="center" vertical="center"/>
      <protection hidden="1"/>
    </xf>
    <xf numFmtId="0" fontId="4" fillId="41" borderId="0" xfId="81" applyFont="1" applyFill="1" applyAlignment="1" applyProtection="1">
      <alignment horizontal="center" vertical="center"/>
      <protection hidden="1"/>
    </xf>
    <xf numFmtId="0" fontId="5" fillId="41" borderId="0" xfId="0" applyFont="1" applyFill="1" applyAlignment="1" applyProtection="1">
      <alignment horizontal="left" vertical="center"/>
      <protection/>
    </xf>
    <xf numFmtId="0" fontId="0" fillId="41" borderId="0" xfId="0" applyFill="1" applyAlignment="1" applyProtection="1">
      <alignment vertical="center"/>
      <protection/>
    </xf>
    <xf numFmtId="0" fontId="17" fillId="35" borderId="51" xfId="0" applyFont="1" applyFill="1" applyBorder="1" applyAlignment="1">
      <alignment horizontal="center" vertical="center"/>
    </xf>
    <xf numFmtId="0" fontId="0" fillId="35" borderId="0" xfId="0" applyFill="1" applyAlignment="1">
      <alignment horizontal="center" vertical="center"/>
    </xf>
    <xf numFmtId="0" fontId="0" fillId="35" borderId="30" xfId="0" applyFill="1" applyBorder="1" applyAlignment="1">
      <alignment horizontal="center" vertical="center"/>
    </xf>
    <xf numFmtId="0" fontId="0" fillId="35" borderId="51" xfId="0" applyFill="1" applyBorder="1" applyAlignment="1">
      <alignment horizontal="center" vertical="center"/>
    </xf>
    <xf numFmtId="0" fontId="0" fillId="35" borderId="45" xfId="0" applyFill="1" applyBorder="1" applyAlignment="1">
      <alignment horizontal="center" vertical="center"/>
    </xf>
    <xf numFmtId="0" fontId="0" fillId="35" borderId="46" xfId="0" applyFill="1" applyBorder="1" applyAlignment="1">
      <alignment horizontal="center" vertical="center"/>
    </xf>
    <xf numFmtId="0" fontId="0" fillId="35" borderId="32" xfId="0" applyFill="1" applyBorder="1" applyAlignment="1">
      <alignment horizontal="center" vertical="center"/>
    </xf>
    <xf numFmtId="0" fontId="0" fillId="41" borderId="139" xfId="0" applyFill="1" applyBorder="1" applyAlignment="1">
      <alignment vertical="center"/>
    </xf>
    <xf numFmtId="0" fontId="0" fillId="49" borderId="139" xfId="0" applyFill="1" applyBorder="1" applyAlignment="1">
      <alignment vertical="center"/>
    </xf>
    <xf numFmtId="0" fontId="5" fillId="35" borderId="48" xfId="0" applyNumberFormat="1" applyFont="1" applyFill="1" applyBorder="1" applyAlignment="1" applyProtection="1">
      <alignment horizontal="left" vertical="center"/>
      <protection locked="0"/>
    </xf>
    <xf numFmtId="0" fontId="0" fillId="41" borderId="0" xfId="0" applyFill="1" applyAlignment="1">
      <alignment horizontal="center" vertical="center"/>
    </xf>
    <xf numFmtId="0" fontId="7" fillId="41" borderId="0" xfId="0" applyFont="1" applyFill="1" applyAlignment="1">
      <alignment horizontal="left" vertical="center" wrapText="1"/>
    </xf>
    <xf numFmtId="0" fontId="0" fillId="0" borderId="0" xfId="0" applyAlignment="1">
      <alignment horizontal="left" vertical="center"/>
    </xf>
    <xf numFmtId="0" fontId="0" fillId="0" borderId="48" xfId="0" applyBorder="1" applyAlignment="1">
      <alignment horizontal="left" vertical="center"/>
    </xf>
    <xf numFmtId="0" fontId="9" fillId="41" borderId="50" xfId="0" applyFont="1" applyFill="1" applyBorder="1" applyAlignment="1">
      <alignment horizontal="center" vertical="center"/>
    </xf>
    <xf numFmtId="0" fontId="2" fillId="0" borderId="127" xfId="0" applyFont="1" applyBorder="1" applyAlignment="1">
      <alignment horizontal="center" vertical="center"/>
    </xf>
    <xf numFmtId="0" fontId="2" fillId="0" borderId="86"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4" xfId="0" applyFont="1" applyBorder="1" applyAlignment="1">
      <alignment horizontal="center" vertical="center"/>
    </xf>
    <xf numFmtId="0" fontId="15" fillId="41" borderId="0" xfId="0" applyFont="1" applyFill="1" applyAlignment="1" applyProtection="1">
      <alignment horizontal="left" vertical="center" wrapText="1"/>
      <protection/>
    </xf>
    <xf numFmtId="0" fontId="15" fillId="41" borderId="0" xfId="0" applyFont="1" applyFill="1" applyAlignment="1" applyProtection="1">
      <alignment vertical="center"/>
      <protection/>
    </xf>
    <xf numFmtId="0" fontId="7" fillId="41" borderId="0" xfId="0" applyFont="1" applyFill="1" applyBorder="1" applyAlignment="1">
      <alignment vertical="center" wrapText="1"/>
    </xf>
    <xf numFmtId="0" fontId="15" fillId="41" borderId="0" xfId="0" applyFont="1" applyFill="1" applyBorder="1" applyAlignment="1">
      <alignment vertical="center" wrapText="1"/>
    </xf>
    <xf numFmtId="0" fontId="16" fillId="41" borderId="0" xfId="0" applyFont="1" applyFill="1" applyAlignment="1">
      <alignment horizontal="center" vertical="center"/>
    </xf>
    <xf numFmtId="0" fontId="9" fillId="35" borderId="0" xfId="0" applyNumberFormat="1" applyFont="1" applyFill="1" applyBorder="1" applyAlignment="1" applyProtection="1">
      <alignment horizontal="left" vertical="center" wrapText="1"/>
      <protection locked="0"/>
    </xf>
    <xf numFmtId="0" fontId="0" fillId="0" borderId="48" xfId="0" applyNumberFormat="1" applyBorder="1" applyAlignment="1" applyProtection="1">
      <alignment horizontal="left" vertical="center" wrapText="1"/>
      <protection locked="0"/>
    </xf>
    <xf numFmtId="0" fontId="17" fillId="35" borderId="129" xfId="0" applyFont="1" applyFill="1" applyBorder="1" applyAlignment="1">
      <alignment vertical="center"/>
    </xf>
    <xf numFmtId="0" fontId="21" fillId="35" borderId="130" xfId="0" applyFont="1" applyFill="1" applyBorder="1" applyAlignment="1">
      <alignment vertical="center"/>
    </xf>
    <xf numFmtId="0" fontId="21" fillId="35" borderId="147" xfId="0" applyFont="1" applyFill="1" applyBorder="1" applyAlignment="1">
      <alignment vertical="center"/>
    </xf>
    <xf numFmtId="0" fontId="17" fillId="35" borderId="129" xfId="0" applyFont="1" applyFill="1" applyBorder="1" applyAlignment="1">
      <alignment vertical="center"/>
    </xf>
    <xf numFmtId="0" fontId="0" fillId="37" borderId="130" xfId="0" applyFill="1" applyBorder="1" applyAlignment="1">
      <alignment vertical="center"/>
    </xf>
    <xf numFmtId="0" fontId="0" fillId="37" borderId="147" xfId="0" applyFill="1" applyBorder="1" applyAlignment="1">
      <alignment vertical="center"/>
    </xf>
    <xf numFmtId="0" fontId="17" fillId="35" borderId="51" xfId="0" applyFont="1" applyFill="1" applyBorder="1" applyAlignment="1">
      <alignment horizontal="center" vertical="center"/>
    </xf>
    <xf numFmtId="0" fontId="21" fillId="37" borderId="0" xfId="0" applyFont="1" applyFill="1" applyBorder="1" applyAlignment="1">
      <alignment horizontal="center" vertical="center"/>
    </xf>
    <xf numFmtId="0" fontId="21" fillId="37" borderId="30" xfId="0" applyFont="1" applyFill="1" applyBorder="1" applyAlignment="1">
      <alignment horizontal="center" vertical="center"/>
    </xf>
    <xf numFmtId="0" fontId="21" fillId="37" borderId="0" xfId="0" applyFont="1" applyFill="1" applyAlignment="1">
      <alignment horizontal="center" vertical="center"/>
    </xf>
    <xf numFmtId="0" fontId="21" fillId="37" borderId="51" xfId="0" applyFont="1" applyFill="1" applyBorder="1" applyAlignment="1">
      <alignment horizontal="center" vertical="center"/>
    </xf>
    <xf numFmtId="0" fontId="22" fillId="35" borderId="75" xfId="0" applyFont="1" applyFill="1" applyBorder="1" applyAlignment="1">
      <alignment vertical="center"/>
    </xf>
    <xf numFmtId="0" fontId="0" fillId="0" borderId="39" xfId="0" applyBorder="1" applyAlignment="1">
      <alignment vertical="center"/>
    </xf>
    <xf numFmtId="0" fontId="0" fillId="0" borderId="134" xfId="0" applyBorder="1" applyAlignment="1">
      <alignment vertical="center"/>
    </xf>
    <xf numFmtId="0" fontId="21" fillId="35" borderId="4" xfId="0" applyFont="1" applyFill="1" applyBorder="1" applyAlignment="1">
      <alignment vertical="center"/>
    </xf>
    <xf numFmtId="0" fontId="21" fillId="35" borderId="37" xfId="0" applyFont="1" applyFill="1" applyBorder="1" applyAlignment="1">
      <alignment vertical="center"/>
    </xf>
    <xf numFmtId="0" fontId="0" fillId="0" borderId="30" xfId="0" applyBorder="1" applyAlignment="1">
      <alignment horizontal="center" vertical="center"/>
    </xf>
    <xf numFmtId="0" fontId="21" fillId="37" borderId="27" xfId="0" applyFont="1" applyFill="1" applyBorder="1" applyAlignment="1">
      <alignment horizontal="center" vertical="center"/>
    </xf>
    <xf numFmtId="0" fontId="0" fillId="0" borderId="0" xfId="0" applyBorder="1" applyAlignment="1">
      <alignment horizontal="center" vertical="center"/>
    </xf>
    <xf numFmtId="0" fontId="17" fillId="41" borderId="3" xfId="0" applyFont="1" applyFill="1" applyBorder="1" applyAlignment="1">
      <alignment vertical="center"/>
    </xf>
    <xf numFmtId="0" fontId="0" fillId="49" borderId="3" xfId="0" applyFill="1" applyBorder="1" applyAlignment="1">
      <alignment vertical="center"/>
    </xf>
    <xf numFmtId="0" fontId="17" fillId="35" borderId="34" xfId="0" applyFont="1" applyFill="1" applyBorder="1" applyAlignment="1">
      <alignment horizontal="center" vertical="center"/>
    </xf>
    <xf numFmtId="0" fontId="0" fillId="0" borderId="128" xfId="0" applyBorder="1" applyAlignment="1">
      <alignment horizontal="center" vertical="center"/>
    </xf>
    <xf numFmtId="3" fontId="5" fillId="41" borderId="148" xfId="0" applyNumberFormat="1" applyFont="1" applyFill="1" applyBorder="1" applyAlignment="1">
      <alignment vertical="center"/>
    </xf>
    <xf numFmtId="0" fontId="0" fillId="0" borderId="131" xfId="0" applyBorder="1" applyAlignment="1">
      <alignment vertical="center"/>
    </xf>
    <xf numFmtId="49" fontId="19" fillId="41" borderId="0" xfId="0" applyNumberFormat="1" applyFont="1" applyFill="1" applyBorder="1" applyAlignment="1">
      <alignment horizontal="center" vertical="center"/>
    </xf>
    <xf numFmtId="49" fontId="20" fillId="41" borderId="0" xfId="0" applyNumberFormat="1" applyFont="1" applyFill="1" applyBorder="1" applyAlignment="1">
      <alignment horizontal="center" vertical="center"/>
    </xf>
    <xf numFmtId="0" fontId="22" fillId="35" borderId="140" xfId="0" applyFont="1" applyFill="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2" fillId="35" borderId="75" xfId="0" applyFont="1" applyFill="1" applyBorder="1" applyAlignment="1">
      <alignment vertical="center"/>
    </xf>
    <xf numFmtId="0" fontId="2" fillId="0" borderId="39" xfId="0" applyFont="1" applyBorder="1" applyAlignment="1">
      <alignment vertical="center"/>
    </xf>
    <xf numFmtId="0" fontId="2" fillId="0" borderId="134" xfId="0" applyFont="1" applyBorder="1" applyAlignment="1">
      <alignment vertical="center"/>
    </xf>
    <xf numFmtId="0" fontId="22" fillId="35" borderId="143" xfId="0" applyFont="1" applyFill="1" applyBorder="1" applyAlignment="1">
      <alignment horizontal="right" vertical="center"/>
    </xf>
    <xf numFmtId="0" fontId="2" fillId="0" borderId="146" xfId="0" applyFont="1" applyBorder="1" applyAlignment="1">
      <alignment horizontal="right" vertical="center"/>
    </xf>
    <xf numFmtId="0" fontId="2" fillId="0" borderId="149" xfId="0" applyFont="1" applyBorder="1" applyAlignment="1">
      <alignment horizontal="right" vertical="center"/>
    </xf>
    <xf numFmtId="3" fontId="5" fillId="35" borderId="92" xfId="0" applyNumberFormat="1" applyFont="1" applyFill="1" applyBorder="1" applyAlignment="1" applyProtection="1">
      <alignment vertical="center"/>
      <protection/>
    </xf>
    <xf numFmtId="3" fontId="5" fillId="35" borderId="37" xfId="0" applyNumberFormat="1" applyFont="1" applyFill="1" applyBorder="1" applyAlignment="1" applyProtection="1">
      <alignment vertical="center"/>
      <protection/>
    </xf>
    <xf numFmtId="49" fontId="5" fillId="35" borderId="24" xfId="0" applyNumberFormat="1" applyFont="1" applyFill="1" applyBorder="1" applyAlignment="1">
      <alignment horizontal="center" vertical="center"/>
    </xf>
    <xf numFmtId="0" fontId="0" fillId="0" borderId="36" xfId="0" applyBorder="1" applyAlignment="1">
      <alignment horizontal="center" vertical="center"/>
    </xf>
    <xf numFmtId="3" fontId="5" fillId="36" borderId="134" xfId="0" applyNumberFormat="1" applyFont="1" applyFill="1" applyBorder="1" applyAlignment="1" applyProtection="1">
      <alignment vertical="center"/>
      <protection/>
    </xf>
    <xf numFmtId="0" fontId="0" fillId="36" borderId="149" xfId="0" applyFill="1" applyBorder="1" applyAlignment="1" applyProtection="1">
      <alignment vertical="center"/>
      <protection/>
    </xf>
    <xf numFmtId="0" fontId="0" fillId="0" borderId="135" xfId="0" applyBorder="1" applyAlignment="1" applyProtection="1">
      <alignment vertical="center"/>
      <protection/>
    </xf>
    <xf numFmtId="0" fontId="21" fillId="35" borderId="39" xfId="0" applyFont="1" applyFill="1" applyBorder="1" applyAlignment="1">
      <alignment vertical="center"/>
    </xf>
    <xf numFmtId="0" fontId="21" fillId="35" borderId="146" xfId="0" applyFont="1" applyFill="1" applyBorder="1" applyAlignment="1">
      <alignment vertical="center"/>
    </xf>
    <xf numFmtId="0" fontId="0" fillId="0" borderId="42" xfId="0" applyBorder="1" applyAlignment="1" applyProtection="1">
      <alignment vertical="center"/>
      <protection locked="0"/>
    </xf>
    <xf numFmtId="0" fontId="22" fillId="35" borderId="148" xfId="0" applyFont="1" applyFill="1" applyBorder="1" applyAlignment="1">
      <alignment vertical="center"/>
    </xf>
    <xf numFmtId="0" fontId="0" fillId="0" borderId="130" xfId="0" applyBorder="1" applyAlignment="1">
      <alignment vertical="center"/>
    </xf>
    <xf numFmtId="0" fontId="0" fillId="0" borderId="147" xfId="0" applyBorder="1" applyAlignment="1">
      <alignment vertical="center"/>
    </xf>
    <xf numFmtId="0" fontId="22" fillId="35" borderId="92" xfId="0" applyFont="1" applyFill="1" applyBorder="1" applyAlignment="1">
      <alignment vertical="center"/>
    </xf>
    <xf numFmtId="0" fontId="22" fillId="35" borderId="92" xfId="0" applyFont="1" applyFill="1" applyBorder="1" applyAlignment="1">
      <alignment vertical="center"/>
    </xf>
    <xf numFmtId="0" fontId="2" fillId="0" borderId="4" xfId="0" applyFont="1" applyBorder="1" applyAlignment="1">
      <alignment vertical="center"/>
    </xf>
    <xf numFmtId="0" fontId="2" fillId="0" borderId="37" xfId="0" applyFont="1" applyBorder="1" applyAlignment="1">
      <alignment vertical="center"/>
    </xf>
    <xf numFmtId="0" fontId="17" fillId="35" borderId="4" xfId="0" applyFont="1" applyFill="1" applyBorder="1" applyAlignment="1">
      <alignment vertical="center"/>
    </xf>
    <xf numFmtId="0" fontId="0" fillId="37" borderId="37" xfId="0" applyFill="1" applyBorder="1" applyAlignment="1">
      <alignment vertical="center"/>
    </xf>
    <xf numFmtId="0" fontId="17" fillId="35" borderId="4" xfId="0" applyFont="1" applyFill="1" applyBorder="1" applyAlignment="1">
      <alignment vertical="center"/>
    </xf>
    <xf numFmtId="0" fontId="17" fillId="35" borderId="37" xfId="0" applyFont="1" applyFill="1" applyBorder="1" applyAlignment="1">
      <alignment vertical="center"/>
    </xf>
    <xf numFmtId="0" fontId="0" fillId="35" borderId="4" xfId="0" applyFill="1" applyBorder="1" applyAlignment="1">
      <alignment vertical="center"/>
    </xf>
    <xf numFmtId="0" fontId="0" fillId="35" borderId="37" xfId="0" applyFill="1" applyBorder="1" applyAlignment="1">
      <alignment vertical="center"/>
    </xf>
    <xf numFmtId="0" fontId="17" fillId="35" borderId="0" xfId="0" applyFont="1" applyFill="1" applyBorder="1" applyAlignment="1">
      <alignment horizontal="center" vertical="center"/>
    </xf>
    <xf numFmtId="0" fontId="21" fillId="35" borderId="134" xfId="0" applyFont="1" applyFill="1" applyBorder="1" applyAlignment="1">
      <alignment horizontal="center" vertical="center"/>
    </xf>
    <xf numFmtId="0" fontId="21" fillId="35" borderId="149" xfId="0" applyFont="1" applyFill="1" applyBorder="1" applyAlignment="1">
      <alignment horizontal="center" vertical="center"/>
    </xf>
    <xf numFmtId="0" fontId="17" fillId="35" borderId="94" xfId="0" applyFont="1" applyFill="1" applyBorder="1" applyAlignment="1">
      <alignment horizontal="center" vertical="center"/>
    </xf>
    <xf numFmtId="0" fontId="0" fillId="35" borderId="127" xfId="0" applyFill="1" applyBorder="1" applyAlignment="1">
      <alignment horizontal="center" vertical="center"/>
    </xf>
    <xf numFmtId="0" fontId="0" fillId="35" borderId="97" xfId="0" applyFill="1" applyBorder="1" applyAlignment="1">
      <alignment horizontal="center" vertical="center"/>
    </xf>
    <xf numFmtId="0" fontId="0" fillId="35" borderId="143" xfId="0" applyFill="1" applyBorder="1" applyAlignment="1">
      <alignment horizontal="center" vertical="center"/>
    </xf>
    <xf numFmtId="0" fontId="0" fillId="35" borderId="146" xfId="0" applyFill="1" applyBorder="1" applyAlignment="1">
      <alignment horizontal="center" vertical="center"/>
    </xf>
    <xf numFmtId="0" fontId="0" fillId="35" borderId="149" xfId="0" applyFill="1" applyBorder="1" applyAlignment="1">
      <alignment horizontal="center" vertical="center"/>
    </xf>
    <xf numFmtId="0" fontId="2" fillId="35" borderId="4" xfId="0" applyFont="1" applyFill="1" applyBorder="1" applyAlignment="1">
      <alignment vertical="center"/>
    </xf>
    <xf numFmtId="0" fontId="2" fillId="35" borderId="37" xfId="0" applyFont="1" applyFill="1" applyBorder="1" applyAlignment="1">
      <alignment vertical="center"/>
    </xf>
    <xf numFmtId="0" fontId="17" fillId="35" borderId="28" xfId="0" applyFont="1" applyFill="1" applyBorder="1" applyAlignment="1">
      <alignment horizontal="center" vertical="center"/>
    </xf>
    <xf numFmtId="0" fontId="21" fillId="37" borderId="28" xfId="0" applyFont="1" applyFill="1" applyBorder="1" applyAlignment="1">
      <alignment horizontal="center" vertical="center"/>
    </xf>
    <xf numFmtId="0" fontId="23" fillId="35" borderId="4" xfId="0" applyFont="1" applyFill="1" applyBorder="1" applyAlignment="1">
      <alignment vertical="center"/>
    </xf>
    <xf numFmtId="0" fontId="23" fillId="35" borderId="37" xfId="0" applyFont="1" applyFill="1" applyBorder="1" applyAlignment="1">
      <alignment vertical="center"/>
    </xf>
    <xf numFmtId="0" fontId="17" fillId="35" borderId="92" xfId="0" applyFont="1" applyFill="1" applyBorder="1" applyAlignment="1">
      <alignment vertical="center"/>
    </xf>
    <xf numFmtId="0" fontId="0" fillId="35" borderId="4" xfId="0" applyFont="1" applyFill="1" applyBorder="1" applyAlignment="1">
      <alignment vertical="center"/>
    </xf>
    <xf numFmtId="0" fontId="0" fillId="35" borderId="37" xfId="0" applyFont="1" applyFill="1" applyBorder="1" applyAlignment="1">
      <alignment vertical="center"/>
    </xf>
    <xf numFmtId="178" fontId="9" fillId="35" borderId="23" xfId="0" applyNumberFormat="1" applyFont="1" applyFill="1" applyBorder="1" applyAlignment="1" applyProtection="1">
      <alignment horizontal="center" vertical="center"/>
      <protection locked="0"/>
    </xf>
    <xf numFmtId="178" fontId="2" fillId="0" borderId="39" xfId="0" applyNumberFormat="1" applyFont="1" applyBorder="1" applyAlignment="1" applyProtection="1">
      <alignment horizontal="center" vertical="center"/>
      <protection locked="0"/>
    </xf>
    <xf numFmtId="178" fontId="2" fillId="0" borderId="142" xfId="0" applyNumberFormat="1" applyFont="1" applyBorder="1" applyAlignment="1" applyProtection="1">
      <alignment horizontal="center" vertical="center"/>
      <protection locked="0"/>
    </xf>
    <xf numFmtId="178" fontId="2" fillId="0" borderId="45" xfId="0" applyNumberFormat="1" applyFont="1" applyBorder="1" applyAlignment="1" applyProtection="1">
      <alignment horizontal="center" vertical="center"/>
      <protection locked="0"/>
    </xf>
    <xf numFmtId="178" fontId="2" fillId="0" borderId="46" xfId="0" applyNumberFormat="1" applyFont="1" applyBorder="1" applyAlignment="1" applyProtection="1">
      <alignment horizontal="center" vertical="center"/>
      <protection locked="0"/>
    </xf>
    <xf numFmtId="178" fontId="2" fillId="0" borderId="128" xfId="0" applyNumberFormat="1" applyFont="1" applyBorder="1" applyAlignment="1" applyProtection="1">
      <alignment horizontal="center" vertical="center"/>
      <protection locked="0"/>
    </xf>
    <xf numFmtId="0" fontId="18" fillId="41" borderId="0" xfId="0" applyFont="1" applyFill="1" applyBorder="1" applyAlignment="1">
      <alignment horizontal="center" vertical="center"/>
    </xf>
    <xf numFmtId="0" fontId="7" fillId="41" borderId="0" xfId="0" applyFont="1" applyFill="1" applyAlignment="1" applyProtection="1">
      <alignment vertical="center" wrapText="1"/>
      <protection/>
    </xf>
    <xf numFmtId="0" fontId="15" fillId="41" borderId="0" xfId="0" applyFont="1" applyFill="1" applyAlignment="1" applyProtection="1">
      <alignment vertical="center" wrapText="1"/>
      <protection/>
    </xf>
    <xf numFmtId="0" fontId="22" fillId="35" borderId="148" xfId="0" applyFont="1" applyFill="1" applyBorder="1" applyAlignment="1">
      <alignment vertical="center"/>
    </xf>
    <xf numFmtId="0" fontId="23" fillId="35" borderId="130" xfId="0" applyFont="1" applyFill="1" applyBorder="1" applyAlignment="1">
      <alignment vertical="center"/>
    </xf>
    <xf numFmtId="0" fontId="23" fillId="35" borderId="147" xfId="0" applyFont="1" applyFill="1" applyBorder="1" applyAlignment="1">
      <alignment vertical="center"/>
    </xf>
    <xf numFmtId="0" fontId="7" fillId="41" borderId="0" xfId="0" applyFont="1" applyFill="1" applyAlignment="1" applyProtection="1">
      <alignment vertical="center" wrapText="1"/>
      <protection/>
    </xf>
    <xf numFmtId="0" fontId="0" fillId="49" borderId="0" xfId="0" applyFill="1" applyAlignment="1" applyProtection="1">
      <alignment vertical="center" wrapText="1"/>
      <protection/>
    </xf>
    <xf numFmtId="0" fontId="17" fillId="35" borderId="50" xfId="0" applyFont="1" applyFill="1" applyBorder="1" applyAlignment="1">
      <alignment horizontal="center" vertical="center"/>
    </xf>
    <xf numFmtId="0" fontId="17" fillId="35" borderId="23" xfId="0" applyFont="1" applyFill="1" applyBorder="1" applyAlignment="1">
      <alignment horizontal="center" vertical="center"/>
    </xf>
    <xf numFmtId="0" fontId="17" fillId="35" borderId="145" xfId="0" applyFont="1" applyFill="1" applyBorder="1" applyAlignment="1">
      <alignment horizontal="center" vertical="center"/>
    </xf>
    <xf numFmtId="0" fontId="18" fillId="41" borderId="127" xfId="0" applyFont="1" applyFill="1" applyBorder="1" applyAlignment="1">
      <alignment horizontal="center" vertical="center"/>
    </xf>
    <xf numFmtId="0" fontId="0" fillId="41" borderId="127" xfId="0" applyFill="1" applyBorder="1" applyAlignment="1">
      <alignment horizontal="center" vertical="center"/>
    </xf>
    <xf numFmtId="0" fontId="15" fillId="41" borderId="0" xfId="81" applyFont="1" applyFill="1" applyAlignment="1" applyProtection="1">
      <alignment horizontal="left" vertical="center" wrapText="1"/>
      <protection/>
    </xf>
    <xf numFmtId="0" fontId="15" fillId="41" borderId="0" xfId="81" applyFont="1" applyFill="1" applyAlignment="1" applyProtection="1">
      <alignment vertical="center"/>
      <protection/>
    </xf>
    <xf numFmtId="49" fontId="6" fillId="41" borderId="0" xfId="81" applyNumberFormat="1" applyFont="1" applyFill="1" applyAlignment="1" applyProtection="1">
      <alignment vertical="center"/>
      <protection hidden="1"/>
    </xf>
    <xf numFmtId="49" fontId="0" fillId="49" borderId="0" xfId="81" applyNumberFormat="1" applyFill="1" applyAlignment="1" applyProtection="1">
      <alignment vertical="center"/>
      <protection hidden="1"/>
    </xf>
    <xf numFmtId="0" fontId="7" fillId="41" borderId="0" xfId="81" applyFont="1" applyFill="1" applyBorder="1" applyAlignment="1" applyProtection="1">
      <alignment vertical="center" wrapText="1"/>
      <protection/>
    </xf>
    <xf numFmtId="0" fontId="15" fillId="41" borderId="0" xfId="81" applyFont="1" applyFill="1" applyBorder="1" applyAlignment="1" applyProtection="1">
      <alignment vertical="center" wrapText="1"/>
      <protection/>
    </xf>
    <xf numFmtId="0" fontId="6" fillId="35" borderId="0" xfId="81" applyFont="1" applyFill="1" applyAlignment="1" applyProtection="1">
      <alignment horizontal="center" vertical="center"/>
      <protection hidden="1"/>
    </xf>
    <xf numFmtId="0" fontId="0" fillId="0" borderId="0" xfId="81" applyAlignment="1">
      <alignment horizontal="center" vertical="center"/>
      <protection/>
    </xf>
    <xf numFmtId="49" fontId="9" fillId="35" borderId="0" xfId="81" applyNumberFormat="1" applyFont="1" applyFill="1" applyBorder="1" applyAlignment="1" applyProtection="1">
      <alignment horizontal="left" vertical="center" wrapText="1"/>
      <protection/>
    </xf>
    <xf numFmtId="0" fontId="9" fillId="35" borderId="0" xfId="81" applyNumberFormat="1" applyFont="1" applyFill="1" applyBorder="1" applyAlignment="1" applyProtection="1">
      <alignment horizontal="left" vertical="center" wrapText="1"/>
      <protection/>
    </xf>
    <xf numFmtId="0" fontId="0" fillId="0" borderId="48" xfId="81" applyBorder="1" applyAlignment="1">
      <alignment horizontal="left" vertical="center" wrapText="1"/>
      <protection/>
    </xf>
    <xf numFmtId="0" fontId="5" fillId="41" borderId="0" xfId="81" applyFont="1" applyFill="1" applyAlignment="1" applyProtection="1">
      <alignment horizontal="left" vertical="center"/>
      <protection hidden="1"/>
    </xf>
    <xf numFmtId="0" fontId="0" fillId="41" borderId="0" xfId="81" applyFill="1" applyAlignment="1" applyProtection="1">
      <alignment vertical="center"/>
      <protection hidden="1"/>
    </xf>
    <xf numFmtId="0" fontId="0" fillId="41" borderId="0" xfId="81" applyFill="1" applyAlignment="1" applyProtection="1">
      <alignment horizontal="center" vertical="center"/>
      <protection hidden="1"/>
    </xf>
    <xf numFmtId="0" fontId="7" fillId="41" borderId="0" xfId="81" applyFont="1" applyFill="1" applyAlignment="1" applyProtection="1">
      <alignment vertical="center" wrapText="1"/>
      <protection hidden="1"/>
    </xf>
    <xf numFmtId="0" fontId="15" fillId="41" borderId="0" xfId="81" applyFont="1" applyFill="1" applyAlignment="1" applyProtection="1">
      <alignment vertical="center" wrapText="1"/>
      <protection hidden="1"/>
    </xf>
    <xf numFmtId="0" fontId="0" fillId="0" borderId="0" xfId="81" applyAlignment="1">
      <alignment vertical="center" wrapText="1"/>
      <protection/>
    </xf>
    <xf numFmtId="0" fontId="2" fillId="41" borderId="0" xfId="81" applyFont="1" applyFill="1" applyAlignment="1" applyProtection="1">
      <alignment horizontal="center" vertical="center"/>
      <protection hidden="1"/>
    </xf>
    <xf numFmtId="0" fontId="7" fillId="41" borderId="0" xfId="81" applyFont="1" applyFill="1" applyAlignment="1" applyProtection="1">
      <alignment horizontal="left" vertical="center" wrapText="1"/>
      <protection/>
    </xf>
    <xf numFmtId="0" fontId="0" fillId="0" borderId="0" xfId="81" applyAlignment="1" applyProtection="1">
      <alignment horizontal="left" vertical="center"/>
      <protection/>
    </xf>
    <xf numFmtId="0" fontId="0" fillId="0" borderId="48" xfId="81" applyBorder="1" applyAlignment="1" applyProtection="1">
      <alignment horizontal="left" vertical="center"/>
      <protection/>
    </xf>
    <xf numFmtId="0" fontId="9" fillId="41" borderId="50" xfId="81" applyFont="1" applyFill="1" applyBorder="1" applyAlignment="1">
      <alignment horizontal="center" vertical="center"/>
      <protection/>
    </xf>
    <xf numFmtId="0" fontId="2" fillId="0" borderId="127" xfId="81" applyFont="1" applyBorder="1" applyAlignment="1">
      <alignment horizontal="center" vertical="center"/>
      <protection/>
    </xf>
    <xf numFmtId="0" fontId="2" fillId="0" borderId="86" xfId="81" applyFont="1" applyBorder="1" applyAlignment="1">
      <alignment horizontal="center" vertical="center"/>
      <protection/>
    </xf>
    <xf numFmtId="0" fontId="2" fillId="0" borderId="145" xfId="81" applyFont="1" applyBorder="1" applyAlignment="1">
      <alignment horizontal="center" vertical="center"/>
      <protection/>
    </xf>
    <xf numFmtId="0" fontId="2" fillId="0" borderId="146" xfId="81" applyFont="1" applyBorder="1" applyAlignment="1">
      <alignment horizontal="center" vertical="center"/>
      <protection/>
    </xf>
    <xf numFmtId="0" fontId="2" fillId="0" borderId="144" xfId="81" applyFont="1" applyBorder="1" applyAlignment="1">
      <alignment horizontal="center" vertical="center"/>
      <protection/>
    </xf>
    <xf numFmtId="49" fontId="5" fillId="35" borderId="48" xfId="81" applyNumberFormat="1" applyFont="1" applyFill="1" applyBorder="1" applyAlignment="1" applyProtection="1">
      <alignment horizontal="left" vertical="center"/>
      <protection/>
    </xf>
    <xf numFmtId="0" fontId="5" fillId="35" borderId="48" xfId="81" applyNumberFormat="1" applyFont="1" applyFill="1" applyBorder="1" applyAlignment="1" applyProtection="1">
      <alignment horizontal="left" vertical="center"/>
      <protection/>
    </xf>
    <xf numFmtId="178" fontId="9" fillId="35" borderId="23" xfId="81" applyNumberFormat="1" applyFont="1" applyFill="1" applyBorder="1" applyAlignment="1">
      <alignment horizontal="center" vertical="center"/>
      <protection/>
    </xf>
    <xf numFmtId="178" fontId="2" fillId="0" borderId="39" xfId="81" applyNumberFormat="1" applyFont="1" applyBorder="1" applyAlignment="1">
      <alignment horizontal="center" vertical="center"/>
      <protection/>
    </xf>
    <xf numFmtId="178" fontId="2" fillId="0" borderId="142" xfId="81" applyNumberFormat="1" applyFont="1" applyBorder="1" applyAlignment="1">
      <alignment horizontal="center" vertical="center"/>
      <protection/>
    </xf>
    <xf numFmtId="178" fontId="2" fillId="0" borderId="45" xfId="81" applyNumberFormat="1" applyFont="1" applyBorder="1" applyAlignment="1">
      <alignment horizontal="center" vertical="center"/>
      <protection/>
    </xf>
    <xf numFmtId="178" fontId="2" fillId="0" borderId="46" xfId="81" applyNumberFormat="1" applyFont="1" applyBorder="1" applyAlignment="1">
      <alignment horizontal="center" vertical="center"/>
      <protection/>
    </xf>
    <xf numFmtId="178" fontId="2" fillId="0" borderId="128" xfId="81" applyNumberFormat="1" applyFont="1" applyBorder="1" applyAlignment="1">
      <alignment horizontal="center" vertical="center"/>
      <protection/>
    </xf>
    <xf numFmtId="0" fontId="0" fillId="41" borderId="3" xfId="81" applyFill="1" applyBorder="1" applyAlignment="1">
      <alignment horizontal="center" vertical="center"/>
      <protection/>
    </xf>
    <xf numFmtId="0" fontId="5" fillId="41" borderId="139" xfId="81" applyFont="1" applyFill="1" applyBorder="1" applyAlignment="1" applyProtection="1">
      <alignment vertical="center"/>
      <protection hidden="1"/>
    </xf>
    <xf numFmtId="0" fontId="17" fillId="35" borderId="50" xfId="81" applyFont="1" applyFill="1" applyBorder="1" applyAlignment="1" applyProtection="1">
      <alignment horizontal="center" vertical="center"/>
      <protection hidden="1"/>
    </xf>
    <xf numFmtId="0" fontId="0" fillId="37" borderId="127" xfId="81" applyFill="1" applyBorder="1" applyAlignment="1">
      <alignment horizontal="center" vertical="center"/>
      <protection/>
    </xf>
    <xf numFmtId="0" fontId="0" fillId="37" borderId="97" xfId="81" applyFill="1" applyBorder="1" applyAlignment="1">
      <alignment horizontal="center" vertical="center"/>
      <protection/>
    </xf>
    <xf numFmtId="0" fontId="17" fillId="35" borderId="94" xfId="81" applyFont="1" applyFill="1" applyBorder="1" applyAlignment="1" applyProtection="1">
      <alignment horizontal="center" vertical="center"/>
      <protection hidden="1"/>
    </xf>
    <xf numFmtId="0" fontId="17" fillId="35" borderId="148" xfId="81" applyFont="1" applyFill="1" applyBorder="1" applyAlignment="1" applyProtection="1">
      <alignment horizontal="center" vertical="center"/>
      <protection hidden="1"/>
    </xf>
    <xf numFmtId="0" fontId="0" fillId="37" borderId="131" xfId="81" applyFill="1" applyBorder="1" applyAlignment="1">
      <alignment horizontal="center" vertical="center"/>
      <protection/>
    </xf>
    <xf numFmtId="0" fontId="17" fillId="35" borderId="51" xfId="81" applyFont="1" applyFill="1" applyBorder="1" applyAlignment="1" applyProtection="1">
      <alignment horizontal="center" vertical="center"/>
      <protection hidden="1"/>
    </xf>
    <xf numFmtId="0" fontId="0" fillId="37" borderId="0" xfId="81" applyFill="1" applyAlignment="1">
      <alignment vertical="center"/>
      <protection/>
    </xf>
    <xf numFmtId="0" fontId="0" fillId="37" borderId="30" xfId="81" applyFill="1" applyBorder="1" applyAlignment="1">
      <alignment vertical="center"/>
      <protection/>
    </xf>
    <xf numFmtId="0" fontId="0" fillId="37" borderId="45" xfId="81" applyFill="1" applyBorder="1" applyAlignment="1">
      <alignment vertical="center"/>
      <protection/>
    </xf>
    <xf numFmtId="0" fontId="0" fillId="37" borderId="46" xfId="81" applyFill="1" applyBorder="1" applyAlignment="1">
      <alignment vertical="center"/>
      <protection/>
    </xf>
    <xf numFmtId="0" fontId="0" fillId="37" borderId="32" xfId="81" applyFill="1" applyBorder="1" applyAlignment="1">
      <alignment vertical="center"/>
      <protection/>
    </xf>
    <xf numFmtId="0" fontId="17" fillId="35" borderId="27" xfId="81" applyFont="1" applyFill="1" applyBorder="1" applyAlignment="1" applyProtection="1">
      <alignment horizontal="center" vertical="center"/>
      <protection hidden="1"/>
    </xf>
    <xf numFmtId="0" fontId="0" fillId="37" borderId="0" xfId="81" applyFill="1" applyAlignment="1">
      <alignment horizontal="center" vertical="center"/>
      <protection/>
    </xf>
    <xf numFmtId="0" fontId="0" fillId="37" borderId="30" xfId="81" applyFill="1" applyBorder="1" applyAlignment="1">
      <alignment horizontal="center" vertical="center"/>
      <protection/>
    </xf>
    <xf numFmtId="0" fontId="0" fillId="37" borderId="34" xfId="81" applyFill="1" applyBorder="1" applyAlignment="1">
      <alignment horizontal="center" vertical="center"/>
      <protection/>
    </xf>
    <xf numFmtId="0" fontId="0" fillId="37" borderId="46" xfId="81" applyFill="1" applyBorder="1" applyAlignment="1">
      <alignment horizontal="center" vertical="center"/>
      <protection/>
    </xf>
    <xf numFmtId="0" fontId="0" fillId="37" borderId="32" xfId="81" applyFill="1" applyBorder="1" applyAlignment="1">
      <alignment horizontal="center" vertical="center"/>
      <protection/>
    </xf>
    <xf numFmtId="0" fontId="17" fillId="35" borderId="39" xfId="81" applyFont="1" applyFill="1" applyBorder="1" applyAlignment="1" applyProtection="1">
      <alignment horizontal="center" vertical="center"/>
      <protection hidden="1"/>
    </xf>
    <xf numFmtId="0" fontId="17" fillId="35" borderId="134" xfId="81" applyFont="1" applyFill="1" applyBorder="1" applyAlignment="1" applyProtection="1">
      <alignment horizontal="center" vertical="center"/>
      <protection hidden="1"/>
    </xf>
    <xf numFmtId="0" fontId="17" fillId="48" borderId="92" xfId="81" applyFont="1" applyFill="1" applyBorder="1" applyAlignment="1" applyProtection="1">
      <alignment vertical="center"/>
      <protection hidden="1"/>
    </xf>
    <xf numFmtId="0" fontId="0" fillId="52" borderId="4" xfId="81" applyFont="1" applyFill="1" applyBorder="1" applyAlignment="1" applyProtection="1">
      <alignment vertical="center"/>
      <protection hidden="1"/>
    </xf>
    <xf numFmtId="0" fontId="0" fillId="52" borderId="37" xfId="81" applyFont="1" applyFill="1" applyBorder="1" applyAlignment="1" applyProtection="1">
      <alignment vertical="center"/>
      <protection hidden="1"/>
    </xf>
    <xf numFmtId="0" fontId="17" fillId="35" borderId="129" xfId="81" applyFont="1" applyFill="1" applyBorder="1" applyAlignment="1" applyProtection="1">
      <alignment horizontal="center" vertical="center"/>
      <protection hidden="1"/>
    </xf>
    <xf numFmtId="0" fontId="0" fillId="37" borderId="130" xfId="81" applyFill="1" applyBorder="1" applyAlignment="1" applyProtection="1">
      <alignment horizontal="center" vertical="center"/>
      <protection hidden="1"/>
    </xf>
    <xf numFmtId="0" fontId="0" fillId="37" borderId="147" xfId="81" applyFill="1" applyBorder="1" applyAlignment="1" applyProtection="1">
      <alignment horizontal="center" vertical="center"/>
      <protection hidden="1"/>
    </xf>
    <xf numFmtId="0" fontId="17" fillId="42" borderId="94" xfId="81" applyFont="1" applyFill="1" applyBorder="1" applyAlignment="1" applyProtection="1">
      <alignment vertical="center"/>
      <protection hidden="1"/>
    </xf>
    <xf numFmtId="0" fontId="0" fillId="39" borderId="127" xfId="81" applyFont="1" applyFill="1" applyBorder="1" applyAlignment="1" applyProtection="1">
      <alignment vertical="center"/>
      <protection hidden="1"/>
    </xf>
    <xf numFmtId="0" fontId="0" fillId="39" borderId="97" xfId="81" applyFont="1" applyFill="1" applyBorder="1" applyAlignment="1" applyProtection="1">
      <alignment vertical="center"/>
      <protection hidden="1"/>
    </xf>
    <xf numFmtId="0" fontId="17" fillId="35" borderId="23" xfId="81" applyFont="1" applyFill="1" applyBorder="1" applyAlignment="1" applyProtection="1">
      <alignment horizontal="center" vertical="center"/>
      <protection hidden="1"/>
    </xf>
    <xf numFmtId="0" fontId="0" fillId="37" borderId="39" xfId="81" applyFill="1" applyBorder="1" applyAlignment="1" applyProtection="1">
      <alignment horizontal="center" vertical="center"/>
      <protection hidden="1"/>
    </xf>
    <xf numFmtId="0" fontId="0" fillId="37" borderId="134" xfId="81" applyFill="1" applyBorder="1" applyAlignment="1" applyProtection="1">
      <alignment horizontal="center" vertical="center"/>
      <protection hidden="1"/>
    </xf>
    <xf numFmtId="0" fontId="17" fillId="42" borderId="92" xfId="81" applyFont="1" applyFill="1" applyBorder="1" applyAlignment="1" applyProtection="1">
      <alignment vertical="center"/>
      <protection hidden="1"/>
    </xf>
    <xf numFmtId="0" fontId="0" fillId="39" borderId="4" xfId="81" applyFont="1" applyFill="1" applyBorder="1" applyAlignment="1" applyProtection="1">
      <alignment vertical="center"/>
      <protection hidden="1"/>
    </xf>
    <xf numFmtId="0" fontId="0" fillId="39" borderId="37" xfId="81" applyFont="1" applyFill="1" applyBorder="1" applyAlignment="1" applyProtection="1">
      <alignment vertical="center"/>
      <protection hidden="1"/>
    </xf>
    <xf numFmtId="0" fontId="17" fillId="41" borderId="92" xfId="81" applyFont="1" applyFill="1" applyBorder="1" applyAlignment="1" applyProtection="1">
      <alignment vertical="center"/>
      <protection hidden="1"/>
    </xf>
    <xf numFmtId="0" fontId="0" fillId="49" borderId="4" xfId="81" applyFont="1" applyFill="1" applyBorder="1" applyAlignment="1" applyProtection="1">
      <alignment vertical="center"/>
      <protection hidden="1"/>
    </xf>
    <xf numFmtId="0" fontId="0" fillId="49" borderId="37" xfId="81" applyFont="1" applyFill="1" applyBorder="1" applyAlignment="1" applyProtection="1">
      <alignment vertical="center"/>
      <protection hidden="1"/>
    </xf>
    <xf numFmtId="0" fontId="17" fillId="35" borderId="4" xfId="81" applyFont="1" applyFill="1" applyBorder="1" applyAlignment="1" applyProtection="1">
      <alignment horizontal="center" vertical="center"/>
      <protection hidden="1"/>
    </xf>
    <xf numFmtId="0" fontId="17" fillId="35" borderId="37" xfId="81" applyFont="1" applyFill="1" applyBorder="1" applyAlignment="1" applyProtection="1">
      <alignment horizontal="center" vertical="center"/>
      <protection hidden="1"/>
    </xf>
    <xf numFmtId="0" fontId="8" fillId="41" borderId="0" xfId="81" applyFont="1" applyFill="1" applyAlignment="1" applyProtection="1">
      <alignment horizontal="center" vertical="center"/>
      <protection hidden="1"/>
    </xf>
    <xf numFmtId="0" fontId="19" fillId="41" borderId="0" xfId="81" applyFont="1" applyFill="1" applyBorder="1" applyAlignment="1">
      <alignment horizontal="center" vertical="center"/>
      <protection/>
    </xf>
    <xf numFmtId="0" fontId="20" fillId="41" borderId="0" xfId="81" applyFont="1" applyFill="1" applyBorder="1" applyAlignment="1">
      <alignment horizontal="center" vertical="center"/>
      <protection/>
    </xf>
    <xf numFmtId="0" fontId="9" fillId="35" borderId="14" xfId="81" applyFont="1" applyFill="1" applyBorder="1" applyAlignment="1" applyProtection="1">
      <alignment horizontal="center" vertical="center"/>
      <protection hidden="1"/>
    </xf>
    <xf numFmtId="0" fontId="2" fillId="37" borderId="4" xfId="81" applyFont="1" applyFill="1" applyBorder="1" applyAlignment="1" applyProtection="1">
      <alignment horizontal="center" vertical="center"/>
      <protection hidden="1"/>
    </xf>
    <xf numFmtId="0" fontId="2" fillId="37" borderId="37" xfId="81" applyFont="1" applyFill="1" applyBorder="1" applyAlignment="1" applyProtection="1">
      <alignment horizontal="center" vertical="center"/>
      <protection hidden="1"/>
    </xf>
    <xf numFmtId="0" fontId="2" fillId="37" borderId="14" xfId="81" applyFont="1" applyFill="1" applyBorder="1" applyAlignment="1" applyProtection="1">
      <alignment horizontal="center" vertical="center"/>
      <protection hidden="1"/>
    </xf>
    <xf numFmtId="0" fontId="22" fillId="35" borderId="75" xfId="81" applyFont="1" applyFill="1" applyBorder="1" applyAlignment="1" applyProtection="1">
      <alignment vertical="center"/>
      <protection hidden="1"/>
    </xf>
    <xf numFmtId="0" fontId="2" fillId="37" borderId="39" xfId="81" applyFont="1" applyFill="1" applyBorder="1" applyAlignment="1" applyProtection="1">
      <alignment vertical="center"/>
      <protection hidden="1"/>
    </xf>
    <xf numFmtId="0" fontId="2" fillId="37" borderId="134" xfId="81" applyFont="1" applyFill="1" applyBorder="1" applyAlignment="1" applyProtection="1">
      <alignment vertical="center"/>
      <protection hidden="1"/>
    </xf>
    <xf numFmtId="3" fontId="9" fillId="41" borderId="15" xfId="81" applyNumberFormat="1" applyFont="1" applyFill="1" applyBorder="1" applyAlignment="1">
      <alignment vertical="center"/>
      <protection/>
    </xf>
    <xf numFmtId="0" fontId="2" fillId="0" borderId="15" xfId="81" applyFont="1" applyBorder="1" applyAlignment="1">
      <alignment vertical="center"/>
      <protection/>
    </xf>
    <xf numFmtId="0" fontId="0" fillId="41" borderId="4" xfId="81" applyFont="1" applyFill="1" applyBorder="1" applyAlignment="1" applyProtection="1">
      <alignment vertical="center"/>
      <protection hidden="1"/>
    </xf>
    <xf numFmtId="0" fontId="0" fillId="41" borderId="37" xfId="81" applyFont="1" applyFill="1" applyBorder="1" applyAlignment="1" applyProtection="1">
      <alignment vertical="center"/>
      <protection hidden="1"/>
    </xf>
    <xf numFmtId="0" fontId="0" fillId="42" borderId="4" xfId="81" applyFont="1" applyFill="1" applyBorder="1" applyAlignment="1" applyProtection="1">
      <alignment vertical="center"/>
      <protection hidden="1"/>
    </xf>
    <xf numFmtId="0" fontId="0" fillId="42" borderId="37" xfId="81" applyFont="1" applyFill="1" applyBorder="1" applyAlignment="1" applyProtection="1">
      <alignment vertical="center"/>
      <protection hidden="1"/>
    </xf>
    <xf numFmtId="0" fontId="18" fillId="41" borderId="127" xfId="81" applyFont="1" applyFill="1" applyBorder="1" applyAlignment="1">
      <alignment horizontal="center" vertical="center"/>
      <protection/>
    </xf>
    <xf numFmtId="0" fontId="0" fillId="41" borderId="127" xfId="81" applyFill="1" applyBorder="1" applyAlignment="1">
      <alignment horizontal="center" vertical="center"/>
      <protection/>
    </xf>
    <xf numFmtId="49" fontId="19" fillId="41" borderId="0" xfId="81" applyNumberFormat="1" applyFont="1" applyFill="1" applyBorder="1" applyAlignment="1">
      <alignment horizontal="center" vertical="center"/>
      <protection/>
    </xf>
    <xf numFmtId="0" fontId="22" fillId="35" borderId="140" xfId="0" applyFont="1" applyFill="1" applyBorder="1" applyAlignment="1">
      <alignment horizontal="left" vertical="center"/>
    </xf>
    <xf numFmtId="0" fontId="2" fillId="0" borderId="4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9" fillId="35" borderId="14" xfId="0" applyFont="1" applyFill="1" applyBorder="1" applyAlignment="1">
      <alignment horizontal="center" vertical="center"/>
    </xf>
    <xf numFmtId="0" fontId="2" fillId="37" borderId="4" xfId="0" applyFont="1" applyFill="1" applyBorder="1" applyAlignment="1">
      <alignment horizontal="center" vertical="center"/>
    </xf>
    <xf numFmtId="0" fontId="2" fillId="37" borderId="37" xfId="0" applyFont="1" applyFill="1" applyBorder="1" applyAlignment="1">
      <alignment horizontal="center" vertical="center"/>
    </xf>
    <xf numFmtId="49" fontId="5" fillId="35" borderId="24" xfId="81" applyNumberFormat="1" applyFont="1" applyFill="1" applyBorder="1" applyAlignment="1" applyProtection="1">
      <alignment horizontal="center" vertical="center"/>
      <protection hidden="1"/>
    </xf>
    <xf numFmtId="0" fontId="5" fillId="35" borderId="24" xfId="0" applyFont="1" applyFill="1" applyBorder="1" applyAlignment="1">
      <alignment horizontal="center" vertical="center"/>
    </xf>
    <xf numFmtId="0" fontId="17" fillId="35" borderId="39" xfId="0" applyFont="1" applyFill="1" applyBorder="1" applyAlignment="1">
      <alignment horizontal="center" vertical="center"/>
    </xf>
    <xf numFmtId="0" fontId="17" fillId="35" borderId="134" xfId="0" applyFont="1" applyFill="1" applyBorder="1" applyAlignment="1">
      <alignment horizontal="center" vertical="center"/>
    </xf>
    <xf numFmtId="0" fontId="17" fillId="35" borderId="14" xfId="0" applyFont="1" applyFill="1" applyBorder="1" applyAlignment="1">
      <alignment horizontal="center" vertical="center"/>
    </xf>
    <xf numFmtId="0" fontId="0" fillId="37" borderId="4" xfId="0" applyFill="1" applyBorder="1" applyAlignment="1">
      <alignment horizontal="center" vertical="center"/>
    </xf>
    <xf numFmtId="0" fontId="0" fillId="37" borderId="37" xfId="0" applyFill="1" applyBorder="1" applyAlignment="1">
      <alignment horizontal="center" vertical="center"/>
    </xf>
    <xf numFmtId="0" fontId="9" fillId="35" borderId="23" xfId="0" applyFont="1" applyFill="1" applyBorder="1" applyAlignment="1">
      <alignment horizontal="center" vertical="center"/>
    </xf>
    <xf numFmtId="0" fontId="2" fillId="37" borderId="39" xfId="0" applyFont="1" applyFill="1" applyBorder="1" applyAlignment="1">
      <alignment horizontal="center" vertical="center"/>
    </xf>
    <xf numFmtId="0" fontId="2" fillId="37" borderId="134" xfId="0" applyFont="1" applyFill="1" applyBorder="1" applyAlignment="1">
      <alignment horizontal="center" vertical="center"/>
    </xf>
    <xf numFmtId="0" fontId="2" fillId="37" borderId="145" xfId="0" applyFont="1" applyFill="1" applyBorder="1" applyAlignment="1">
      <alignment horizontal="center" vertical="center"/>
    </xf>
    <xf numFmtId="0" fontId="2" fillId="37" borderId="146" xfId="0" applyFont="1" applyFill="1" applyBorder="1" applyAlignment="1">
      <alignment horizontal="center" vertical="center"/>
    </xf>
    <xf numFmtId="0" fontId="2" fillId="37" borderId="149" xfId="0" applyFont="1" applyFill="1" applyBorder="1" applyAlignment="1">
      <alignment horizontal="center" vertical="center"/>
    </xf>
    <xf numFmtId="3" fontId="9" fillId="41" borderId="31" xfId="0" applyNumberFormat="1" applyFont="1" applyFill="1" applyBorder="1" applyAlignment="1">
      <alignment vertical="center"/>
    </xf>
    <xf numFmtId="0" fontId="2" fillId="49" borderId="55" xfId="0" applyFont="1" applyFill="1" applyBorder="1" applyAlignment="1">
      <alignment vertical="center"/>
    </xf>
    <xf numFmtId="3" fontId="9" fillId="41" borderId="24" xfId="0" applyNumberFormat="1" applyFont="1" applyFill="1" applyBorder="1" applyAlignment="1">
      <alignment vertical="center"/>
    </xf>
    <xf numFmtId="0" fontId="2" fillId="49" borderId="36" xfId="0" applyFont="1" applyFill="1" applyBorder="1" applyAlignment="1">
      <alignment vertical="center"/>
    </xf>
    <xf numFmtId="0" fontId="17" fillId="41" borderId="92" xfId="0" applyFont="1" applyFill="1" applyBorder="1" applyAlignment="1">
      <alignment horizontal="left" vertical="center"/>
    </xf>
    <xf numFmtId="0" fontId="0" fillId="41" borderId="4" xfId="0" applyFill="1" applyBorder="1" applyAlignment="1">
      <alignment horizontal="left" vertical="center"/>
    </xf>
    <xf numFmtId="0" fontId="0" fillId="0" borderId="4" xfId="0" applyBorder="1" applyAlignment="1">
      <alignment horizontal="left" vertical="center"/>
    </xf>
    <xf numFmtId="0" fontId="0" fillId="0" borderId="37" xfId="0" applyBorder="1" applyAlignment="1">
      <alignment horizontal="left" vertical="center"/>
    </xf>
    <xf numFmtId="0" fontId="22" fillId="35" borderId="143" xfId="81" applyFont="1" applyFill="1" applyBorder="1" applyAlignment="1" applyProtection="1">
      <alignment horizontal="right" vertical="center"/>
      <protection hidden="1"/>
    </xf>
    <xf numFmtId="0" fontId="2" fillId="37" borderId="146" xfId="81" applyFont="1" applyFill="1" applyBorder="1" applyAlignment="1" applyProtection="1">
      <alignment horizontal="right" vertical="center"/>
      <protection hidden="1"/>
    </xf>
    <xf numFmtId="0" fontId="2" fillId="37" borderId="149" xfId="81" applyFont="1" applyFill="1" applyBorder="1" applyAlignment="1" applyProtection="1">
      <alignment horizontal="right" vertical="center"/>
      <protection hidden="1"/>
    </xf>
    <xf numFmtId="0" fontId="22" fillId="35" borderId="92" xfId="0" applyFont="1" applyFill="1" applyBorder="1" applyAlignment="1">
      <alignment horizontal="left" vertical="center"/>
    </xf>
    <xf numFmtId="0" fontId="2" fillId="0" borderId="4" xfId="0" applyFont="1" applyBorder="1" applyAlignment="1">
      <alignment horizontal="left" vertical="center"/>
    </xf>
    <xf numFmtId="0" fontId="17" fillId="35" borderId="4" xfId="0" applyFont="1" applyFill="1" applyBorder="1" applyAlignment="1">
      <alignment horizontal="center" vertical="center"/>
    </xf>
    <xf numFmtId="0" fontId="17" fillId="35" borderId="37" xfId="0" applyFont="1" applyFill="1" applyBorder="1" applyAlignment="1">
      <alignment horizontal="center" vertical="center"/>
    </xf>
    <xf numFmtId="0" fontId="0" fillId="49" borderId="4" xfId="0" applyFont="1" applyFill="1" applyBorder="1" applyAlignment="1">
      <alignment horizontal="left" vertical="center"/>
    </xf>
    <xf numFmtId="0" fontId="0" fillId="0" borderId="4" xfId="0" applyFont="1" applyBorder="1" applyAlignment="1">
      <alignment horizontal="left" vertical="center"/>
    </xf>
    <xf numFmtId="0" fontId="0" fillId="0" borderId="37" xfId="0" applyFont="1" applyBorder="1" applyAlignment="1">
      <alignment horizontal="left" vertical="center"/>
    </xf>
    <xf numFmtId="0" fontId="22" fillId="35" borderId="75" xfId="0" applyFont="1" applyFill="1" applyBorder="1" applyAlignment="1">
      <alignment horizontal="left" vertical="center"/>
    </xf>
    <xf numFmtId="0" fontId="2" fillId="0" borderId="39" xfId="0" applyFont="1" applyBorder="1" applyAlignment="1">
      <alignment horizontal="left" vertical="center"/>
    </xf>
    <xf numFmtId="0" fontId="0" fillId="0" borderId="39" xfId="0" applyBorder="1" applyAlignment="1">
      <alignment horizontal="left" vertical="center"/>
    </xf>
    <xf numFmtId="0" fontId="0" fillId="0" borderId="134" xfId="0" applyBorder="1" applyAlignment="1">
      <alignment horizontal="left" vertical="center"/>
    </xf>
    <xf numFmtId="0" fontId="22" fillId="35" borderId="143" xfId="0" applyFont="1" applyFill="1" applyBorder="1" applyAlignment="1">
      <alignment horizontal="right" vertical="center"/>
    </xf>
    <xf numFmtId="0" fontId="2" fillId="0" borderId="146" xfId="0" applyFont="1" applyFill="1" applyBorder="1" applyAlignment="1">
      <alignment horizontal="right" vertical="center"/>
    </xf>
    <xf numFmtId="0" fontId="0" fillId="0" borderId="146" xfId="0" applyBorder="1" applyAlignment="1">
      <alignment horizontal="right" vertical="center"/>
    </xf>
    <xf numFmtId="0" fontId="0" fillId="0" borderId="149" xfId="0" applyBorder="1" applyAlignment="1">
      <alignment horizontal="right" vertical="center"/>
    </xf>
    <xf numFmtId="0" fontId="17" fillId="35" borderId="23" xfId="0" applyFont="1" applyFill="1" applyBorder="1" applyAlignment="1">
      <alignment horizontal="center" vertical="center"/>
    </xf>
    <xf numFmtId="0" fontId="0" fillId="37" borderId="39" xfId="0" applyFill="1" applyBorder="1" applyAlignment="1">
      <alignment horizontal="center" vertical="center"/>
    </xf>
    <xf numFmtId="0" fontId="0" fillId="37" borderId="134" xfId="0" applyFill="1" applyBorder="1" applyAlignment="1">
      <alignment horizontal="center" vertical="center"/>
    </xf>
    <xf numFmtId="0" fontId="17" fillId="42" borderId="92" xfId="0" applyFont="1" applyFill="1" applyBorder="1" applyAlignment="1">
      <alignment horizontal="left" vertical="center"/>
    </xf>
    <xf numFmtId="0" fontId="0" fillId="39" borderId="4" xfId="0" applyFont="1" applyFill="1" applyBorder="1" applyAlignment="1">
      <alignment horizontal="left" vertical="center"/>
    </xf>
    <xf numFmtId="0" fontId="0" fillId="42" borderId="4" xfId="0" applyFont="1" applyFill="1" applyBorder="1" applyAlignment="1">
      <alignment horizontal="left" vertical="center"/>
    </xf>
    <xf numFmtId="0" fontId="0" fillId="41" borderId="4" xfId="0" applyFont="1" applyFill="1" applyBorder="1" applyAlignment="1">
      <alignment horizontal="left" vertical="center"/>
    </xf>
    <xf numFmtId="0" fontId="41" fillId="35" borderId="0" xfId="0" applyFont="1" applyFill="1" applyAlignment="1" applyProtection="1">
      <alignment vertical="center" wrapText="1"/>
      <protection/>
    </xf>
    <xf numFmtId="0" fontId="2" fillId="0" borderId="0" xfId="0" applyFont="1" applyBorder="1" applyAlignment="1" applyProtection="1">
      <alignment horizontal="left" vertical="center" wrapText="1"/>
      <protection/>
    </xf>
    <xf numFmtId="0" fontId="23" fillId="0" borderId="124" xfId="0" applyFont="1" applyBorder="1" applyAlignment="1">
      <alignment horizontal="center" vertical="center" wrapText="1"/>
    </xf>
    <xf numFmtId="0" fontId="21" fillId="0" borderId="150" xfId="0" applyFont="1" applyBorder="1" applyAlignment="1">
      <alignment horizontal="center" vertical="center" wrapText="1"/>
    </xf>
    <xf numFmtId="0" fontId="23" fillId="0" borderId="44"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125" xfId="0" applyFont="1" applyBorder="1" applyAlignment="1">
      <alignment horizontal="center" vertical="center" wrapText="1"/>
    </xf>
    <xf numFmtId="0" fontId="23" fillId="0" borderId="52"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3" fontId="21" fillId="0" borderId="36" xfId="0" applyNumberFormat="1" applyFont="1" applyBorder="1" applyAlignment="1" applyProtection="1">
      <alignment horizontal="right" vertical="center" wrapText="1" indent="2"/>
      <protection locked="0"/>
    </xf>
    <xf numFmtId="3" fontId="21" fillId="0" borderId="55" xfId="0" applyNumberFormat="1" applyFont="1" applyBorder="1" applyAlignment="1" applyProtection="1">
      <alignment horizontal="right" vertical="center" wrapText="1" indent="2"/>
      <protection locked="0"/>
    </xf>
    <xf numFmtId="0" fontId="21" fillId="35" borderId="0" xfId="0" applyFont="1" applyFill="1" applyBorder="1" applyAlignment="1" applyProtection="1">
      <alignment vertical="center" wrapText="1"/>
      <protection locked="0"/>
    </xf>
    <xf numFmtId="0" fontId="0" fillId="35" borderId="0" xfId="0" applyFill="1" applyAlignment="1" applyProtection="1">
      <alignment vertical="center" wrapText="1"/>
      <protection locked="0"/>
    </xf>
    <xf numFmtId="3" fontId="21" fillId="0" borderId="47" xfId="0" applyNumberFormat="1" applyFont="1" applyBorder="1" applyAlignment="1" applyProtection="1">
      <alignment horizontal="right" vertical="center" wrapText="1" indent="2"/>
      <protection locked="0"/>
    </xf>
    <xf numFmtId="3" fontId="21" fillId="0" borderId="43" xfId="0" applyNumberFormat="1" applyFont="1" applyBorder="1" applyAlignment="1" applyProtection="1">
      <alignment horizontal="right" vertical="center" wrapText="1" indent="2"/>
      <protection locked="0"/>
    </xf>
    <xf numFmtId="0" fontId="21" fillId="0" borderId="24"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protection locked="0"/>
    </xf>
    <xf numFmtId="3" fontId="21" fillId="0" borderId="24" xfId="0" applyNumberFormat="1" applyFont="1" applyBorder="1" applyAlignment="1" applyProtection="1">
      <alignment horizontal="right" vertical="center" wrapText="1" indent="2"/>
      <protection locked="0"/>
    </xf>
    <xf numFmtId="3" fontId="21" fillId="0" borderId="31" xfId="0" applyNumberFormat="1" applyFont="1" applyBorder="1" applyAlignment="1" applyProtection="1">
      <alignment horizontal="right" vertical="center" indent="2"/>
      <protection locked="0"/>
    </xf>
    <xf numFmtId="0" fontId="23" fillId="0" borderId="85" xfId="0" applyFont="1" applyBorder="1" applyAlignment="1">
      <alignment horizontal="center" vertical="center" wrapText="1"/>
    </xf>
    <xf numFmtId="0" fontId="23" fillId="0" borderId="151" xfId="0" applyFont="1" applyBorder="1" applyAlignment="1">
      <alignment horizontal="center" vertical="center"/>
    </xf>
    <xf numFmtId="3" fontId="23" fillId="0" borderId="151" xfId="0" applyNumberFormat="1" applyFont="1" applyBorder="1" applyAlignment="1">
      <alignment horizontal="right" vertical="center" wrapText="1" indent="2"/>
    </xf>
    <xf numFmtId="3" fontId="23" fillId="0" borderId="152" xfId="0" applyNumberFormat="1" applyFont="1" applyBorder="1" applyAlignment="1">
      <alignment horizontal="right" vertical="center" indent="2"/>
    </xf>
    <xf numFmtId="182" fontId="21" fillId="0" borderId="47" xfId="0" applyNumberFormat="1" applyFont="1" applyBorder="1" applyAlignment="1" applyProtection="1">
      <alignment horizontal="center" vertical="center" wrapText="1"/>
      <protection locked="0"/>
    </xf>
    <xf numFmtId="3" fontId="21" fillId="0" borderId="47" xfId="0" applyNumberFormat="1" applyFont="1" applyBorder="1" applyAlignment="1" applyProtection="1">
      <alignment horizontal="left" vertical="center" wrapText="1" indent="2"/>
      <protection locked="0"/>
    </xf>
    <xf numFmtId="182" fontId="21" fillId="0" borderId="61" xfId="0" applyNumberFormat="1" applyFont="1" applyBorder="1" applyAlignment="1" applyProtection="1">
      <alignment horizontal="center" vertical="center" wrapText="1"/>
      <protection locked="0"/>
    </xf>
    <xf numFmtId="3" fontId="21" fillId="0" borderId="61" xfId="0" applyNumberFormat="1" applyFont="1" applyBorder="1" applyAlignment="1" applyProtection="1">
      <alignment horizontal="left" vertical="center" wrapText="1" indent="2"/>
      <protection locked="0"/>
    </xf>
    <xf numFmtId="3" fontId="21" fillId="0" borderId="61" xfId="0" applyNumberFormat="1" applyFont="1" applyBorder="1" applyAlignment="1" applyProtection="1">
      <alignment horizontal="right" vertical="center" wrapText="1" indent="2"/>
      <protection locked="0"/>
    </xf>
    <xf numFmtId="3" fontId="21" fillId="0" borderId="62" xfId="0" applyNumberFormat="1" applyFont="1" applyBorder="1" applyAlignment="1" applyProtection="1">
      <alignment horizontal="right" vertical="center" wrapText="1" indent="2"/>
      <protection locked="0"/>
    </xf>
    <xf numFmtId="0" fontId="21" fillId="0" borderId="61" xfId="0" applyFont="1" applyBorder="1" applyAlignment="1" applyProtection="1">
      <alignment horizontal="left" vertical="center" wrapText="1"/>
      <protection locked="0"/>
    </xf>
    <xf numFmtId="0" fontId="21" fillId="0" borderId="61" xfId="0" applyFont="1" applyBorder="1" applyAlignment="1" applyProtection="1">
      <alignment horizontal="left" vertical="center"/>
      <protection locked="0"/>
    </xf>
    <xf numFmtId="3" fontId="21" fillId="0" borderId="62" xfId="0" applyNumberFormat="1" applyFont="1" applyBorder="1" applyAlignment="1" applyProtection="1">
      <alignment horizontal="right" vertical="center" indent="2"/>
      <protection locked="0"/>
    </xf>
    <xf numFmtId="0" fontId="23" fillId="0" borderId="25"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xf>
    <xf numFmtId="3" fontId="21" fillId="0" borderId="47" xfId="0" applyNumberFormat="1" applyFont="1" applyBorder="1" applyAlignment="1" applyProtection="1">
      <alignment horizontal="right" vertical="center" indent="3"/>
      <protection locked="0"/>
    </xf>
    <xf numFmtId="0" fontId="21" fillId="0" borderId="47" xfId="0" applyFont="1" applyBorder="1" applyAlignment="1" applyProtection="1">
      <alignment horizontal="right" vertical="center" indent="3"/>
      <protection locked="0"/>
    </xf>
    <xf numFmtId="0" fontId="21" fillId="0" borderId="43" xfId="0" applyFont="1" applyBorder="1" applyAlignment="1" applyProtection="1">
      <alignment horizontal="right" vertical="center" indent="3"/>
      <protection locked="0"/>
    </xf>
    <xf numFmtId="0" fontId="45" fillId="35" borderId="0" xfId="0" applyFont="1" applyFill="1" applyAlignment="1" applyProtection="1">
      <alignment vertical="center" wrapText="1"/>
      <protection/>
    </xf>
    <xf numFmtId="0" fontId="0" fillId="35" borderId="51" xfId="0" applyFill="1" applyBorder="1" applyAlignment="1">
      <alignment vertical="center"/>
    </xf>
    <xf numFmtId="3" fontId="21" fillId="35" borderId="151" xfId="0" applyNumberFormat="1" applyFont="1" applyFill="1" applyBorder="1" applyAlignment="1" applyProtection="1">
      <alignment horizontal="right" vertical="center" indent="3"/>
      <protection locked="0"/>
    </xf>
    <xf numFmtId="0" fontId="21" fillId="35" borderId="151" xfId="0" applyFont="1" applyFill="1" applyBorder="1" applyAlignment="1" applyProtection="1">
      <alignment horizontal="right" vertical="center" indent="3"/>
      <protection locked="0"/>
    </xf>
    <xf numFmtId="0" fontId="21" fillId="35" borderId="152" xfId="0" applyFont="1" applyFill="1" applyBorder="1" applyAlignment="1" applyProtection="1">
      <alignment horizontal="right" vertical="center" indent="3"/>
      <protection locked="0"/>
    </xf>
    <xf numFmtId="0" fontId="21" fillId="0" borderId="54" xfId="0" applyFont="1" applyBorder="1" applyAlignment="1">
      <alignment vertical="center"/>
    </xf>
    <xf numFmtId="0" fontId="21" fillId="0" borderId="36" xfId="0" applyFont="1" applyBorder="1" applyAlignment="1">
      <alignment/>
    </xf>
    <xf numFmtId="3" fontId="21" fillId="0" borderId="36" xfId="0" applyNumberFormat="1" applyFont="1" applyBorder="1" applyAlignment="1" applyProtection="1">
      <alignment horizontal="right" vertical="center" indent="3"/>
      <protection locked="0"/>
    </xf>
    <xf numFmtId="0" fontId="21" fillId="0" borderId="36" xfId="0" applyFont="1" applyBorder="1" applyAlignment="1" applyProtection="1">
      <alignment horizontal="right" vertical="center" indent="3"/>
      <protection locked="0"/>
    </xf>
    <xf numFmtId="0" fontId="21" fillId="0" borderId="55" xfId="0" applyFont="1" applyBorder="1" applyAlignment="1" applyProtection="1">
      <alignment horizontal="right" vertical="center" indent="3"/>
      <protection locked="0"/>
    </xf>
    <xf numFmtId="0" fontId="21" fillId="0" borderId="57" xfId="0" applyFont="1" applyBorder="1" applyAlignment="1">
      <alignment vertical="center"/>
    </xf>
    <xf numFmtId="0" fontId="21" fillId="0" borderId="47" xfId="0" applyFont="1" applyBorder="1" applyAlignment="1">
      <alignment/>
    </xf>
    <xf numFmtId="0" fontId="23" fillId="0" borderId="153" xfId="0" applyFont="1" applyBorder="1" applyAlignment="1">
      <alignment horizontal="center"/>
    </xf>
    <xf numFmtId="0" fontId="23" fillId="0" borderId="154" xfId="0" applyFont="1" applyBorder="1" applyAlignment="1">
      <alignment horizontal="center"/>
    </xf>
    <xf numFmtId="0" fontId="23" fillId="0" borderId="155" xfId="0" applyFont="1" applyBorder="1" applyAlignment="1">
      <alignment horizontal="center" vertical="center"/>
    </xf>
    <xf numFmtId="0" fontId="23" fillId="0" borderId="156" xfId="0" applyFont="1" applyBorder="1" applyAlignment="1">
      <alignment horizontal="center" vertical="center"/>
    </xf>
    <xf numFmtId="0" fontId="23" fillId="35" borderId="155" xfId="0" applyFont="1" applyFill="1" applyBorder="1" applyAlignment="1">
      <alignment horizontal="center" vertical="center"/>
    </xf>
    <xf numFmtId="0" fontId="23" fillId="35" borderId="156" xfId="0" applyFont="1" applyFill="1" applyBorder="1" applyAlignment="1">
      <alignment horizontal="center" vertical="center"/>
    </xf>
    <xf numFmtId="0" fontId="2" fillId="35" borderId="0" xfId="0" applyFont="1" applyFill="1" applyBorder="1" applyAlignment="1" applyProtection="1">
      <alignment horizontal="left" vertical="center" wrapText="1"/>
      <protection/>
    </xf>
    <xf numFmtId="182" fontId="21" fillId="0" borderId="24" xfId="0" applyNumberFormat="1" applyFont="1" applyBorder="1" applyAlignment="1" applyProtection="1">
      <alignment horizontal="right" vertical="center" wrapText="1" indent="2"/>
      <protection locked="0"/>
    </xf>
    <xf numFmtId="182" fontId="21" fillId="0" borderId="31" xfId="0" applyNumberFormat="1" applyFont="1" applyBorder="1" applyAlignment="1" applyProtection="1">
      <alignment horizontal="right" vertical="center" wrapText="1" indent="2"/>
      <protection locked="0"/>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3" fontId="21" fillId="0" borderId="151" xfId="0" applyNumberFormat="1" applyFont="1" applyBorder="1" applyAlignment="1" applyProtection="1">
      <alignment horizontal="right" vertical="center" wrapText="1" indent="2"/>
      <protection/>
    </xf>
    <xf numFmtId="3" fontId="21" fillId="0" borderId="152" xfId="0" applyNumberFormat="1" applyFont="1" applyBorder="1" applyAlignment="1" applyProtection="1">
      <alignment horizontal="right" vertical="center" wrapText="1" indent="2"/>
      <protection/>
    </xf>
    <xf numFmtId="182" fontId="21" fillId="0" borderId="36" xfId="0" applyNumberFormat="1" applyFont="1" applyBorder="1" applyAlignment="1" applyProtection="1">
      <alignment horizontal="right" vertical="center" wrapText="1" indent="2"/>
      <protection locked="0"/>
    </xf>
    <xf numFmtId="0" fontId="23" fillId="0" borderId="50" xfId="0" applyFont="1" applyBorder="1" applyAlignment="1">
      <alignment horizontal="center" vertical="center" wrapText="1"/>
    </xf>
    <xf numFmtId="0" fontId="0" fillId="0" borderId="157" xfId="0" applyBorder="1" applyAlignment="1">
      <alignment horizontal="center" vertical="center" wrapText="1"/>
    </xf>
    <xf numFmtId="0" fontId="23" fillId="0" borderId="158" xfId="0" applyFont="1" applyBorder="1" applyAlignment="1">
      <alignment horizontal="center" vertical="center" wrapText="1"/>
    </xf>
    <xf numFmtId="0" fontId="21" fillId="0" borderId="159" xfId="0" applyFont="1" applyBorder="1" applyAlignment="1">
      <alignment horizontal="center" vertical="center" wrapText="1"/>
    </xf>
    <xf numFmtId="0" fontId="23" fillId="0" borderId="147" xfId="0" applyFont="1" applyBorder="1" applyAlignment="1">
      <alignment horizontal="center" vertical="center" wrapText="1"/>
    </xf>
    <xf numFmtId="3" fontId="23" fillId="0" borderId="152" xfId="0" applyNumberFormat="1" applyFont="1" applyBorder="1" applyAlignment="1">
      <alignment horizontal="right" vertical="center" wrapText="1" indent="2"/>
    </xf>
    <xf numFmtId="3" fontId="21" fillId="0" borderId="15" xfId="0" applyNumberFormat="1" applyFont="1" applyBorder="1" applyAlignment="1" applyProtection="1">
      <alignment horizontal="right" vertical="center" wrapText="1" indent="2"/>
      <protection locked="0"/>
    </xf>
    <xf numFmtId="3" fontId="21" fillId="0" borderId="38" xfId="0" applyNumberFormat="1" applyFont="1" applyBorder="1" applyAlignment="1" applyProtection="1">
      <alignment horizontal="right" vertical="center" wrapText="1" indent="2"/>
      <protection locked="0"/>
    </xf>
    <xf numFmtId="3" fontId="21" fillId="0" borderId="31" xfId="0" applyNumberFormat="1" applyFont="1" applyBorder="1" applyAlignment="1" applyProtection="1">
      <alignment horizontal="right" vertical="center" wrapText="1" indent="2"/>
      <protection locked="0"/>
    </xf>
    <xf numFmtId="0" fontId="21" fillId="0" borderId="57" xfId="0" applyFont="1" applyBorder="1" applyAlignment="1" applyProtection="1">
      <alignment vertical="center"/>
      <protection locked="0"/>
    </xf>
    <xf numFmtId="0" fontId="21" fillId="0" borderId="42" xfId="0" applyFont="1" applyBorder="1" applyAlignment="1" applyProtection="1">
      <alignment vertical="center"/>
      <protection locked="0"/>
    </xf>
    <xf numFmtId="0" fontId="21" fillId="0" borderId="47" xfId="0" applyFont="1" applyBorder="1" applyAlignment="1" applyProtection="1">
      <alignment vertical="center"/>
      <protection locked="0"/>
    </xf>
    <xf numFmtId="3" fontId="21" fillId="0" borderId="47" xfId="0" applyNumberFormat="1" applyFont="1" applyBorder="1" applyAlignment="1" applyProtection="1">
      <alignment horizontal="right" vertical="center" indent="2"/>
      <protection locked="0"/>
    </xf>
    <xf numFmtId="3" fontId="21" fillId="0" borderId="43" xfId="0" applyNumberFormat="1" applyFont="1" applyBorder="1" applyAlignment="1" applyProtection="1">
      <alignment horizontal="right" vertical="center" indent="2"/>
      <protection locked="0"/>
    </xf>
    <xf numFmtId="3" fontId="21" fillId="0" borderId="61" xfId="0" applyNumberFormat="1" applyFont="1" applyBorder="1" applyAlignment="1" applyProtection="1">
      <alignment horizontal="right" vertical="center" indent="2"/>
      <protection locked="0"/>
    </xf>
    <xf numFmtId="3" fontId="21" fillId="0" borderId="15" xfId="0" applyNumberFormat="1" applyFont="1" applyBorder="1" applyAlignment="1" applyProtection="1">
      <alignment horizontal="right" vertical="center" indent="2"/>
      <protection locked="0"/>
    </xf>
    <xf numFmtId="3" fontId="21" fillId="0" borderId="38" xfId="0" applyNumberFormat="1" applyFont="1" applyBorder="1" applyAlignment="1" applyProtection="1">
      <alignment horizontal="right" vertical="center" indent="2"/>
      <protection locked="0"/>
    </xf>
    <xf numFmtId="0" fontId="21" fillId="0" borderId="60" xfId="0" applyFont="1" applyBorder="1" applyAlignment="1" applyProtection="1">
      <alignment vertical="center"/>
      <protection locked="0"/>
    </xf>
    <xf numFmtId="0" fontId="21" fillId="0" borderId="37" xfId="0" applyFont="1" applyBorder="1" applyAlignment="1" applyProtection="1">
      <alignment vertical="center"/>
      <protection locked="0"/>
    </xf>
    <xf numFmtId="0" fontId="21" fillId="0" borderId="15" xfId="0" applyFont="1" applyBorder="1" applyAlignment="1" applyProtection="1">
      <alignment vertical="center"/>
      <protection locked="0"/>
    </xf>
    <xf numFmtId="3" fontId="21" fillId="0" borderId="15" xfId="0" applyNumberFormat="1" applyFont="1" applyBorder="1" applyAlignment="1" applyProtection="1">
      <alignment horizontal="left" vertical="center"/>
      <protection locked="0"/>
    </xf>
    <xf numFmtId="3" fontId="0" fillId="0" borderId="15" xfId="0" applyNumberFormat="1" applyBorder="1" applyAlignment="1" applyProtection="1">
      <alignment horizontal="left" vertical="center"/>
      <protection locked="0"/>
    </xf>
    <xf numFmtId="3" fontId="0" fillId="0" borderId="38" xfId="0" applyNumberFormat="1" applyBorder="1" applyAlignment="1" applyProtection="1">
      <alignment horizontal="left" vertical="center"/>
      <protection locked="0"/>
    </xf>
    <xf numFmtId="0" fontId="21" fillId="0" borderId="60" xfId="0" applyFont="1" applyBorder="1" applyAlignment="1">
      <alignment vertical="center"/>
    </xf>
    <xf numFmtId="0" fontId="21" fillId="0" borderId="15" xfId="0" applyFont="1" applyBorder="1" applyAlignment="1">
      <alignment vertical="center"/>
    </xf>
    <xf numFmtId="0" fontId="21" fillId="0" borderId="59" xfId="0" applyFont="1" applyBorder="1" applyAlignment="1" applyProtection="1">
      <alignment vertical="center"/>
      <protection locked="0"/>
    </xf>
    <xf numFmtId="0" fontId="21" fillId="0" borderId="67" xfId="0" applyFont="1" applyBorder="1" applyAlignment="1" applyProtection="1">
      <alignment vertical="center"/>
      <protection locked="0"/>
    </xf>
    <xf numFmtId="0" fontId="21" fillId="0" borderId="61" xfId="0" applyFont="1" applyBorder="1" applyAlignment="1" applyProtection="1">
      <alignment vertical="center"/>
      <protection locked="0"/>
    </xf>
    <xf numFmtId="0" fontId="23" fillId="0" borderId="24" xfId="0" applyFont="1" applyBorder="1" applyAlignment="1">
      <alignment horizontal="center" vertical="center" wrapText="1"/>
    </xf>
    <xf numFmtId="0" fontId="23" fillId="0" borderId="31" xfId="0" applyFont="1" applyBorder="1" applyAlignment="1">
      <alignment horizontal="center" vertical="center" wrapText="1"/>
    </xf>
    <xf numFmtId="3" fontId="21" fillId="0" borderId="15" xfId="0" applyNumberFormat="1" applyFont="1" applyBorder="1" applyAlignment="1" applyProtection="1">
      <alignment horizontal="right" vertical="center" indent="2"/>
      <protection locked="0"/>
    </xf>
    <xf numFmtId="3" fontId="0" fillId="0" borderId="15" xfId="0" applyNumberFormat="1" applyBorder="1" applyAlignment="1" applyProtection="1">
      <alignment horizontal="right" vertical="center" indent="2"/>
      <protection locked="0"/>
    </xf>
    <xf numFmtId="3" fontId="0" fillId="0" borderId="38" xfId="0" applyNumberFormat="1" applyBorder="1" applyAlignment="1" applyProtection="1">
      <alignment horizontal="right" vertical="center" indent="2"/>
      <protection locked="0"/>
    </xf>
    <xf numFmtId="0" fontId="21" fillId="0" borderId="47" xfId="0" applyFont="1" applyBorder="1" applyAlignment="1">
      <alignment vertical="center"/>
    </xf>
    <xf numFmtId="3" fontId="21" fillId="0" borderId="47" xfId="0" applyNumberFormat="1" applyFont="1" applyBorder="1" applyAlignment="1" applyProtection="1">
      <alignment horizontal="right" vertical="center" indent="2"/>
      <protection locked="0"/>
    </xf>
    <xf numFmtId="3" fontId="0" fillId="0" borderId="47" xfId="0" applyNumberFormat="1" applyBorder="1" applyAlignment="1" applyProtection="1">
      <alignment horizontal="right" vertical="center" indent="2"/>
      <protection locked="0"/>
    </xf>
    <xf numFmtId="3" fontId="0" fillId="0" borderId="43" xfId="0" applyNumberFormat="1" applyBorder="1" applyAlignment="1" applyProtection="1">
      <alignment horizontal="right" vertical="center" indent="2"/>
      <protection locked="0"/>
    </xf>
    <xf numFmtId="0" fontId="23" fillId="0" borderId="124" xfId="0" applyFont="1" applyBorder="1" applyAlignment="1">
      <alignment horizontal="center" vertical="center"/>
    </xf>
    <xf numFmtId="0" fontId="23" fillId="0" borderId="147" xfId="0" applyFont="1" applyBorder="1" applyAlignment="1">
      <alignment horizontal="center" vertical="center"/>
    </xf>
    <xf numFmtId="0" fontId="23" fillId="0" borderId="44" xfId="0" applyFont="1" applyBorder="1" applyAlignment="1">
      <alignment horizontal="center" vertical="center"/>
    </xf>
    <xf numFmtId="0" fontId="23" fillId="0" borderId="56" xfId="0" applyFont="1" applyBorder="1" applyAlignment="1">
      <alignment horizontal="center" vertical="center"/>
    </xf>
    <xf numFmtId="0" fontId="23" fillId="0" borderId="134" xfId="0" applyFont="1" applyBorder="1" applyAlignment="1">
      <alignment horizontal="center" vertical="center"/>
    </xf>
    <xf numFmtId="0" fontId="23" fillId="0" borderId="24" xfId="0" applyFont="1" applyBorder="1" applyAlignment="1">
      <alignment horizontal="center" vertical="center"/>
    </xf>
    <xf numFmtId="0" fontId="23" fillId="0" borderId="125" xfId="0" applyFont="1" applyBorder="1" applyAlignment="1">
      <alignment horizontal="center" vertical="center"/>
    </xf>
    <xf numFmtId="0" fontId="21" fillId="0" borderId="59" xfId="0" applyFont="1" applyBorder="1" applyAlignment="1">
      <alignment vertical="center"/>
    </xf>
    <xf numFmtId="0" fontId="21" fillId="0" borderId="61" xfId="0" applyFont="1" applyBorder="1" applyAlignment="1">
      <alignment vertical="center"/>
    </xf>
    <xf numFmtId="3" fontId="21" fillId="0" borderId="61" xfId="0" applyNumberFormat="1" applyFont="1" applyBorder="1" applyAlignment="1" applyProtection="1">
      <alignment horizontal="right" vertical="center" indent="2"/>
      <protection locked="0"/>
    </xf>
    <xf numFmtId="3" fontId="0" fillId="0" borderId="61" xfId="0" applyNumberFormat="1" applyBorder="1" applyAlignment="1" applyProtection="1">
      <alignment horizontal="right" vertical="center" indent="2"/>
      <protection locked="0"/>
    </xf>
    <xf numFmtId="3" fontId="0" fillId="0" borderId="62" xfId="0" applyNumberFormat="1" applyBorder="1" applyAlignment="1" applyProtection="1">
      <alignment horizontal="right" vertical="center" indent="2"/>
      <protection locked="0"/>
    </xf>
    <xf numFmtId="0" fontId="23" fillId="0" borderId="58" xfId="0" applyFont="1" applyBorder="1" applyAlignment="1">
      <alignment horizontal="center" vertical="center"/>
    </xf>
    <xf numFmtId="0" fontId="23" fillId="0" borderId="25"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1" fillId="0" borderId="57" xfId="0" applyFont="1" applyBorder="1" applyAlignment="1" applyProtection="1">
      <alignment vertical="center" wrapText="1"/>
      <protection locked="0"/>
    </xf>
    <xf numFmtId="0" fontId="21" fillId="0" borderId="47" xfId="0" applyFont="1" applyBorder="1" applyAlignment="1" applyProtection="1">
      <alignment vertical="center" wrapText="1"/>
      <protection locked="0"/>
    </xf>
    <xf numFmtId="0" fontId="21" fillId="0" borderId="60"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21" fillId="0" borderId="59" xfId="0" applyFont="1" applyBorder="1" applyAlignment="1" applyProtection="1">
      <alignment vertical="center" wrapText="1"/>
      <protection locked="0"/>
    </xf>
    <xf numFmtId="0" fontId="21" fillId="0" borderId="61" xfId="0" applyFont="1" applyBorder="1" applyAlignment="1" applyProtection="1">
      <alignment vertical="center" wrapText="1"/>
      <protection locked="0"/>
    </xf>
    <xf numFmtId="0" fontId="23" fillId="0" borderId="58" xfId="0" applyFont="1" applyBorder="1" applyAlignment="1">
      <alignment horizontal="center" vertical="center" wrapText="1"/>
    </xf>
    <xf numFmtId="0" fontId="21" fillId="0" borderId="26" xfId="0" applyFont="1" applyBorder="1" applyAlignment="1">
      <alignment vertical="center" wrapText="1"/>
    </xf>
    <xf numFmtId="0" fontId="21" fillId="0" borderId="150" xfId="0" applyFont="1" applyBorder="1" applyAlignment="1">
      <alignment vertical="center"/>
    </xf>
    <xf numFmtId="0" fontId="21" fillId="0" borderId="52" xfId="0" applyFont="1" applyBorder="1" applyAlignment="1">
      <alignment vertical="center"/>
    </xf>
    <xf numFmtId="3" fontId="21" fillId="0" borderId="52" xfId="0" applyNumberFormat="1" applyFont="1" applyBorder="1" applyAlignment="1" applyProtection="1">
      <alignment horizontal="right" vertical="center" indent="2"/>
      <protection locked="0"/>
    </xf>
    <xf numFmtId="3" fontId="0" fillId="0" borderId="52" xfId="0" applyNumberFormat="1" applyBorder="1" applyAlignment="1" applyProtection="1">
      <alignment horizontal="right" indent="2"/>
      <protection locked="0"/>
    </xf>
    <xf numFmtId="3" fontId="0" fillId="0" borderId="53" xfId="0" applyNumberFormat="1" applyBorder="1" applyAlignment="1" applyProtection="1">
      <alignment horizontal="right" indent="2"/>
      <protection locked="0"/>
    </xf>
    <xf numFmtId="0" fontId="23" fillId="0" borderId="122" xfId="0" applyFont="1" applyBorder="1" applyAlignment="1">
      <alignment horizontal="center" vertical="center"/>
    </xf>
    <xf numFmtId="0" fontId="23" fillId="0" borderId="33" xfId="0" applyFont="1" applyBorder="1" applyAlignment="1">
      <alignment horizontal="center" vertical="center"/>
    </xf>
    <xf numFmtId="3" fontId="23" fillId="0" borderId="33" xfId="0" applyNumberFormat="1" applyFont="1" applyBorder="1" applyAlignment="1">
      <alignment horizontal="right" vertical="center" indent="2"/>
    </xf>
    <xf numFmtId="3" fontId="2" fillId="0" borderId="33" xfId="0" applyNumberFormat="1" applyFont="1" applyBorder="1" applyAlignment="1">
      <alignment horizontal="right" indent="2"/>
    </xf>
    <xf numFmtId="3" fontId="2" fillId="0" borderId="35" xfId="0" applyNumberFormat="1" applyFont="1" applyBorder="1" applyAlignment="1">
      <alignment horizontal="right" indent="2"/>
    </xf>
    <xf numFmtId="3" fontId="0" fillId="0" borderId="61" xfId="0" applyNumberFormat="1" applyBorder="1" applyAlignment="1" applyProtection="1">
      <alignment horizontal="right" indent="2"/>
      <protection locked="0"/>
    </xf>
    <xf numFmtId="3" fontId="0" fillId="0" borderId="62" xfId="0" applyNumberFormat="1" applyBorder="1" applyAlignment="1" applyProtection="1">
      <alignment horizontal="right" indent="2"/>
      <protection locked="0"/>
    </xf>
    <xf numFmtId="3" fontId="0" fillId="0" borderId="15" xfId="0" applyNumberFormat="1" applyBorder="1" applyAlignment="1" applyProtection="1">
      <alignment horizontal="right" indent="2"/>
      <protection locked="0"/>
    </xf>
    <xf numFmtId="3" fontId="0" fillId="0" borderId="38" xfId="0" applyNumberFormat="1" applyBorder="1" applyAlignment="1" applyProtection="1">
      <alignment horizontal="right" indent="2"/>
      <protection locked="0"/>
    </xf>
    <xf numFmtId="0" fontId="21" fillId="35" borderId="127" xfId="0" applyFont="1" applyFill="1" applyBorder="1" applyAlignment="1">
      <alignment vertical="center" wrapText="1"/>
    </xf>
    <xf numFmtId="0" fontId="0" fillId="0" borderId="25" xfId="0" applyBorder="1" applyAlignment="1">
      <alignment horizontal="center"/>
    </xf>
    <xf numFmtId="0" fontId="0" fillId="0" borderId="26" xfId="0" applyBorder="1" applyAlignment="1">
      <alignment horizontal="center"/>
    </xf>
    <xf numFmtId="0" fontId="21" fillId="0" borderId="61" xfId="0" applyFont="1" applyBorder="1" applyAlignment="1" applyProtection="1">
      <alignment vertical="center" wrapText="1"/>
      <protection locked="0"/>
    </xf>
    <xf numFmtId="0" fontId="21" fillId="0" borderId="62"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21" fillId="0" borderId="38" xfId="0" applyFont="1" applyBorder="1" applyAlignment="1" applyProtection="1">
      <alignment vertical="center" wrapText="1"/>
      <protection locked="0"/>
    </xf>
    <xf numFmtId="0" fontId="21" fillId="0" borderId="24" xfId="0" applyFont="1" applyBorder="1" applyAlignment="1" applyProtection="1">
      <alignment vertical="center" wrapText="1"/>
      <protection locked="0"/>
    </xf>
    <xf numFmtId="0" fontId="21" fillId="0" borderId="31" xfId="0" applyFont="1" applyBorder="1" applyAlignment="1" applyProtection="1">
      <alignment vertical="center" wrapText="1"/>
      <protection locked="0"/>
    </xf>
    <xf numFmtId="0" fontId="23" fillId="0" borderId="83" xfId="0" applyFont="1" applyBorder="1" applyAlignment="1">
      <alignment vertical="center" wrapText="1"/>
    </xf>
    <xf numFmtId="0" fontId="0" fillId="0" borderId="160" xfId="0" applyBorder="1" applyAlignment="1">
      <alignment vertical="center" wrapText="1"/>
    </xf>
    <xf numFmtId="0" fontId="23" fillId="0" borderId="26" xfId="0" applyFont="1" applyBorder="1" applyAlignment="1">
      <alignment horizontal="center" vertical="center" wrapText="1"/>
    </xf>
    <xf numFmtId="0" fontId="21" fillId="0" borderId="88" xfId="0" applyFont="1" applyBorder="1" applyAlignment="1">
      <alignment vertical="center" wrapText="1"/>
    </xf>
    <xf numFmtId="0" fontId="0" fillId="0" borderId="161" xfId="0" applyBorder="1" applyAlignment="1">
      <alignment vertical="center" wrapText="1"/>
    </xf>
    <xf numFmtId="0" fontId="21" fillId="0" borderId="14" xfId="0" applyFont="1" applyBorder="1" applyAlignment="1">
      <alignment vertical="center" wrapText="1"/>
    </xf>
    <xf numFmtId="0" fontId="0" fillId="0" borderId="4" xfId="0" applyBorder="1" applyAlignment="1">
      <alignment vertical="center" wrapText="1"/>
    </xf>
    <xf numFmtId="0" fontId="21" fillId="0" borderId="89" xfId="0" applyFont="1" applyBorder="1" applyAlignment="1">
      <alignment vertical="center" wrapText="1"/>
    </xf>
    <xf numFmtId="0" fontId="0" fillId="0" borderId="162" xfId="0" applyBorder="1" applyAlignment="1">
      <alignment vertical="center" wrapText="1"/>
    </xf>
    <xf numFmtId="0" fontId="0" fillId="0" borderId="127" xfId="0" applyBorder="1" applyAlignment="1">
      <alignment horizontal="center" vertical="center" wrapText="1"/>
    </xf>
    <xf numFmtId="0" fontId="23" fillId="0" borderId="157" xfId="0" applyFont="1" applyBorder="1" applyAlignment="1">
      <alignment horizontal="center" vertical="center" wrapText="1"/>
    </xf>
    <xf numFmtId="0" fontId="0" fillId="0" borderId="163" xfId="0" applyBorder="1" applyAlignment="1">
      <alignment horizontal="center" vertical="center" wrapText="1"/>
    </xf>
    <xf numFmtId="0" fontId="23" fillId="0" borderId="164" xfId="0" applyFont="1" applyBorder="1" applyAlignment="1">
      <alignment horizontal="center" vertical="center" wrapText="1"/>
    </xf>
    <xf numFmtId="0" fontId="0" fillId="0" borderId="130" xfId="0" applyBorder="1" applyAlignment="1">
      <alignment horizontal="center" vertical="center" wrapText="1"/>
    </xf>
    <xf numFmtId="0" fontId="0" fillId="0" borderId="165" xfId="0" applyBorder="1" applyAlignment="1">
      <alignment horizontal="center" vertical="center" wrapText="1"/>
    </xf>
    <xf numFmtId="0" fontId="0" fillId="0" borderId="131" xfId="0" applyBorder="1" applyAlignment="1">
      <alignment horizontal="center" vertical="center" wrapText="1"/>
    </xf>
    <xf numFmtId="0" fontId="28" fillId="35" borderId="0" xfId="0" applyFont="1" applyFill="1" applyAlignment="1" applyProtection="1">
      <alignment vertical="center" wrapText="1"/>
      <protection/>
    </xf>
    <xf numFmtId="0" fontId="21" fillId="35" borderId="0" xfId="0" applyFont="1" applyFill="1" applyAlignment="1" applyProtection="1">
      <alignment vertical="center" wrapText="1"/>
      <protection locked="0"/>
    </xf>
    <xf numFmtId="0" fontId="42" fillId="35" borderId="0" xfId="0" applyFont="1" applyFill="1" applyAlignment="1" applyProtection="1">
      <alignment vertical="center" wrapText="1"/>
      <protection/>
    </xf>
    <xf numFmtId="0" fontId="43" fillId="35" borderId="0" xfId="0" applyFont="1" applyFill="1" applyAlignment="1" applyProtection="1">
      <alignment vertical="center" wrapText="1"/>
      <protection/>
    </xf>
    <xf numFmtId="0" fontId="21" fillId="0" borderId="88" xfId="0" applyFont="1" applyBorder="1" applyAlignment="1" applyProtection="1">
      <alignment horizontal="left" vertical="center" wrapText="1"/>
      <protection locked="0"/>
    </xf>
    <xf numFmtId="0" fontId="21" fillId="0" borderId="161" xfId="0" applyFont="1" applyBorder="1" applyAlignment="1" applyProtection="1">
      <alignment horizontal="left" vertical="center" wrapText="1"/>
      <protection locked="0"/>
    </xf>
    <xf numFmtId="0" fontId="21" fillId="0" borderId="67" xfId="0" applyFont="1" applyBorder="1" applyAlignment="1" applyProtection="1">
      <alignment horizontal="left" vertical="center" wrapText="1"/>
      <protection locked="0"/>
    </xf>
    <xf numFmtId="0" fontId="21" fillId="0" borderId="62"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41"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21" fillId="0" borderId="47" xfId="0" applyFont="1" applyBorder="1" applyAlignment="1" applyProtection="1">
      <alignment horizontal="left" vertical="center" wrapText="1"/>
      <protection locked="0"/>
    </xf>
    <xf numFmtId="0" fontId="21" fillId="0" borderId="43" xfId="0" applyFont="1" applyBorder="1" applyAlignment="1" applyProtection="1">
      <alignment horizontal="left" vertical="center" wrapText="1"/>
      <protection locked="0"/>
    </xf>
    <xf numFmtId="0" fontId="41" fillId="35" borderId="0" xfId="0" applyFont="1" applyFill="1" applyAlignment="1" applyProtection="1">
      <alignment vertical="center" wrapText="1"/>
      <protection locked="0"/>
    </xf>
    <xf numFmtId="0" fontId="23" fillId="0" borderId="58" xfId="0" applyFont="1" applyBorder="1" applyAlignment="1" applyProtection="1">
      <alignment horizontal="center" vertical="center" wrapText="1"/>
      <protection/>
    </xf>
    <xf numFmtId="0" fontId="23" fillId="0" borderId="97" xfId="0" applyFont="1" applyBorder="1" applyAlignment="1" applyProtection="1">
      <alignment horizontal="center" vertical="center" wrapText="1"/>
      <protection/>
    </xf>
    <xf numFmtId="0" fontId="21" fillId="0" borderId="25"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1" fillId="0" borderId="25" xfId="0" applyFont="1" applyBorder="1" applyAlignment="1" applyProtection="1">
      <alignment vertical="center" wrapText="1"/>
      <protection/>
    </xf>
    <xf numFmtId="0" fontId="21" fillId="0" borderId="26" xfId="0" applyFont="1" applyBorder="1" applyAlignment="1" applyProtection="1">
      <alignment vertical="center" wrapText="1"/>
      <protection/>
    </xf>
    <xf numFmtId="0" fontId="41" fillId="35" borderId="0" xfId="0" applyFont="1" applyFill="1" applyAlignment="1">
      <alignment vertical="center" wrapText="1"/>
    </xf>
    <xf numFmtId="0" fontId="21" fillId="35" borderId="0" xfId="0" applyFont="1" applyFill="1" applyAlignment="1">
      <alignment vertical="center" wrapText="1"/>
    </xf>
    <xf numFmtId="0" fontId="23" fillId="35" borderId="0" xfId="0" applyFont="1" applyFill="1" applyAlignment="1">
      <alignment vertical="center" wrapText="1"/>
    </xf>
    <xf numFmtId="0" fontId="2" fillId="0" borderId="0" xfId="0" applyFont="1" applyBorder="1" applyAlignment="1">
      <alignment horizontal="left" vertical="center" wrapText="1"/>
    </xf>
    <xf numFmtId="0" fontId="21" fillId="35" borderId="0" xfId="0" applyFont="1" applyFill="1" applyAlignment="1" applyProtection="1">
      <alignment vertical="center" wrapText="1"/>
      <protection/>
    </xf>
    <xf numFmtId="0" fontId="2" fillId="0" borderId="0" xfId="0" applyFont="1" applyBorder="1" applyAlignment="1">
      <alignment horizontal="left" vertical="top" wrapText="1"/>
    </xf>
    <xf numFmtId="0" fontId="38" fillId="35" borderId="0" xfId="0" applyFont="1" applyFill="1" applyAlignment="1">
      <alignment vertical="center" wrapText="1"/>
    </xf>
    <xf numFmtId="0" fontId="21" fillId="0" borderId="60" xfId="0" applyFont="1" applyBorder="1" applyAlignment="1">
      <alignment vertical="center" wrapText="1"/>
    </xf>
    <xf numFmtId="0" fontId="21" fillId="0" borderId="4" xfId="0" applyFont="1" applyBorder="1" applyAlignment="1">
      <alignment vertical="center" wrapText="1"/>
    </xf>
    <xf numFmtId="0" fontId="21" fillId="0" borderId="92" xfId="0" applyFont="1" applyBorder="1" applyAlignment="1">
      <alignment vertical="center" wrapText="1"/>
    </xf>
    <xf numFmtId="0" fontId="21" fillId="0" borderId="150" xfId="0" applyFont="1" applyBorder="1" applyAlignment="1">
      <alignment vertical="center" wrapText="1"/>
    </xf>
    <xf numFmtId="0" fontId="21" fillId="0" borderId="162" xfId="0" applyFont="1" applyBorder="1" applyAlignment="1">
      <alignment vertical="center" wrapText="1"/>
    </xf>
    <xf numFmtId="0" fontId="21" fillId="0" borderId="93"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1" fillId="0" borderId="46" xfId="0" applyFont="1" applyBorder="1" applyAlignment="1">
      <alignment vertical="center" wrapText="1"/>
    </xf>
    <xf numFmtId="0" fontId="21" fillId="0" borderId="59" xfId="0" applyFont="1" applyBorder="1" applyAlignment="1">
      <alignment vertical="center" wrapText="1"/>
    </xf>
    <xf numFmtId="0" fontId="21" fillId="0" borderId="161" xfId="0" applyFont="1" applyBorder="1" applyAlignment="1">
      <alignment vertical="center" wrapText="1"/>
    </xf>
    <xf numFmtId="0" fontId="21" fillId="0" borderId="91" xfId="0" applyFont="1" applyBorder="1" applyAlignment="1">
      <alignment vertical="center" wrapText="1"/>
    </xf>
    <xf numFmtId="0" fontId="2" fillId="0" borderId="46" xfId="0" applyFont="1" applyBorder="1" applyAlignment="1">
      <alignment horizontal="left" vertical="top" wrapText="1"/>
    </xf>
    <xf numFmtId="0" fontId="23" fillId="0" borderId="130" xfId="0" applyFont="1" applyBorder="1" applyAlignment="1">
      <alignment horizontal="center" vertical="center" wrapText="1"/>
    </xf>
    <xf numFmtId="0" fontId="21" fillId="0" borderId="148" xfId="0" applyFont="1" applyBorder="1" applyAlignment="1">
      <alignment horizontal="center" vertical="center" wrapText="1"/>
    </xf>
    <xf numFmtId="0" fontId="21" fillId="0" borderId="56" xfId="0" applyFont="1" applyBorder="1" applyAlignment="1">
      <alignment vertical="center" wrapText="1"/>
    </xf>
    <xf numFmtId="0" fontId="21" fillId="0" borderId="39" xfId="0" applyFont="1" applyBorder="1" applyAlignment="1">
      <alignment vertical="center" wrapText="1"/>
    </xf>
    <xf numFmtId="0" fontId="21" fillId="0" borderId="75" xfId="0" applyFont="1" applyBorder="1" applyAlignment="1">
      <alignment vertical="center" wrapText="1"/>
    </xf>
    <xf numFmtId="0" fontId="23" fillId="0" borderId="159" xfId="0" applyFont="1" applyBorder="1" applyAlignment="1">
      <alignment horizontal="center" vertical="center" wrapText="1"/>
    </xf>
    <xf numFmtId="0" fontId="23" fillId="0" borderId="148" xfId="0" applyFont="1" applyBorder="1" applyAlignment="1">
      <alignment horizontal="center" vertical="center" wrapText="1"/>
    </xf>
    <xf numFmtId="0" fontId="23" fillId="0" borderId="125" xfId="0" applyFont="1" applyBorder="1" applyAlignment="1">
      <alignment horizontal="center" vertical="center" wrapText="1"/>
    </xf>
    <xf numFmtId="0" fontId="21" fillId="0" borderId="72" xfId="0" applyFont="1" applyBorder="1" applyAlignment="1">
      <alignment vertical="center" wrapText="1"/>
    </xf>
    <xf numFmtId="0" fontId="21" fillId="0" borderId="52" xfId="0" applyFont="1" applyBorder="1" applyAlignment="1">
      <alignment vertical="center" wrapText="1"/>
    </xf>
    <xf numFmtId="0" fontId="23" fillId="0" borderId="122" xfId="0" applyFont="1" applyBorder="1" applyAlignment="1">
      <alignment vertical="center" wrapText="1"/>
    </xf>
    <xf numFmtId="0" fontId="23" fillId="0" borderId="32" xfId="0" applyFont="1" applyBorder="1" applyAlignment="1">
      <alignment vertical="center" wrapText="1"/>
    </xf>
    <xf numFmtId="0" fontId="23" fillId="0" borderId="33" xfId="0" applyFont="1" applyBorder="1" applyAlignment="1">
      <alignment vertical="center" wrapText="1"/>
    </xf>
    <xf numFmtId="0" fontId="23" fillId="0" borderId="34" xfId="0" applyFont="1" applyBorder="1" applyAlignment="1">
      <alignment vertical="center" wrapText="1"/>
    </xf>
    <xf numFmtId="0" fontId="21" fillId="0" borderId="59" xfId="0" applyFont="1" applyBorder="1" applyAlignment="1">
      <alignment vertical="center" wrapText="1"/>
    </xf>
    <xf numFmtId="0" fontId="21" fillId="0" borderId="67" xfId="0" applyFont="1" applyBorder="1" applyAlignment="1">
      <alignment vertical="center" wrapText="1"/>
    </xf>
    <xf numFmtId="0" fontId="21" fillId="0" borderId="61" xfId="0" applyFont="1" applyBorder="1" applyAlignment="1">
      <alignment vertical="center" wrapText="1"/>
    </xf>
    <xf numFmtId="0" fontId="21" fillId="0" borderId="37" xfId="0" applyFont="1" applyBorder="1" applyAlignment="1">
      <alignment vertical="center" wrapText="1"/>
    </xf>
    <xf numFmtId="0" fontId="21" fillId="0" borderId="15" xfId="0" applyFont="1" applyBorder="1" applyAlignment="1">
      <alignment vertical="center" wrapText="1"/>
    </xf>
    <xf numFmtId="0" fontId="21" fillId="0" borderId="44" xfId="0" applyFont="1" applyBorder="1" applyAlignment="1">
      <alignment vertical="center" wrapText="1"/>
    </xf>
    <xf numFmtId="0" fontId="21" fillId="0" borderId="148" xfId="0" applyFont="1" applyBorder="1" applyAlignment="1">
      <alignment vertical="center" wrapText="1"/>
    </xf>
    <xf numFmtId="0" fontId="21" fillId="0" borderId="134" xfId="0" applyFont="1" applyBorder="1" applyAlignment="1">
      <alignment vertical="center" wrapText="1"/>
    </xf>
    <xf numFmtId="0" fontId="21" fillId="0" borderId="24" xfId="0" applyFont="1" applyBorder="1" applyAlignment="1">
      <alignment vertical="center" wrapText="1"/>
    </xf>
    <xf numFmtId="0" fontId="2" fillId="35" borderId="0" xfId="0" applyFont="1" applyFill="1" applyBorder="1" applyAlignment="1">
      <alignment vertical="center" wrapText="1"/>
    </xf>
    <xf numFmtId="0" fontId="0" fillId="35" borderId="0" xfId="0" applyFont="1" applyFill="1" applyBorder="1" applyAlignment="1">
      <alignment vertical="center" wrapText="1"/>
    </xf>
    <xf numFmtId="0" fontId="21" fillId="35" borderId="0" xfId="0" applyFont="1" applyFill="1" applyBorder="1" applyAlignment="1" applyProtection="1">
      <alignment vertical="top" wrapText="1"/>
      <protection locked="0"/>
    </xf>
    <xf numFmtId="0" fontId="21" fillId="35" borderId="0" xfId="0" applyFont="1" applyFill="1" applyBorder="1" applyAlignment="1" applyProtection="1">
      <alignment vertical="top"/>
      <protection locked="0"/>
    </xf>
    <xf numFmtId="0" fontId="21" fillId="0" borderId="92"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10" fontId="21" fillId="35" borderId="15" xfId="0" applyNumberFormat="1" applyFont="1" applyFill="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140" xfId="0" applyFont="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10" fontId="21" fillId="35" borderId="47" xfId="0" applyNumberFormat="1" applyFont="1" applyFill="1" applyBorder="1" applyAlignment="1" applyProtection="1">
      <alignment horizontal="left" vertical="center" wrapText="1"/>
      <protection locked="0"/>
    </xf>
    <xf numFmtId="0" fontId="23" fillId="0" borderId="166" xfId="0" applyFont="1" applyBorder="1" applyAlignment="1">
      <alignment horizontal="center" vertical="center" wrapText="1"/>
    </xf>
    <xf numFmtId="0" fontId="0" fillId="0" borderId="167" xfId="0" applyBorder="1" applyAlignment="1">
      <alignment horizontal="center" vertical="center" wrapText="1"/>
    </xf>
    <xf numFmtId="0" fontId="0" fillId="0" borderId="154" xfId="0" applyBorder="1" applyAlignment="1">
      <alignment horizontal="center" vertical="center" wrapText="1"/>
    </xf>
    <xf numFmtId="0" fontId="23" fillId="0" borderId="94" xfId="0" applyFont="1" applyBorder="1" applyAlignment="1">
      <alignment horizontal="center" vertical="center" wrapText="1"/>
    </xf>
    <xf numFmtId="0" fontId="21" fillId="0" borderId="127" xfId="0" applyFont="1" applyBorder="1" applyAlignment="1">
      <alignment horizontal="center" vertical="center" wrapText="1"/>
    </xf>
    <xf numFmtId="0" fontId="21" fillId="0" borderId="86" xfId="0" applyFont="1" applyBorder="1" applyAlignment="1">
      <alignment horizontal="center" vertical="center" wrapText="1"/>
    </xf>
    <xf numFmtId="0" fontId="21" fillId="0" borderId="91" xfId="0" applyFont="1" applyBorder="1" applyAlignment="1" applyProtection="1">
      <alignment horizontal="left" vertical="center"/>
      <protection locked="0"/>
    </xf>
    <xf numFmtId="0" fontId="0" fillId="0" borderId="161"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10" fontId="21" fillId="35" borderId="61" xfId="0" applyNumberFormat="1" applyFont="1" applyFill="1" applyBorder="1" applyAlignment="1" applyProtection="1">
      <alignment horizontal="left" vertical="center" wrapText="1"/>
      <protection locked="0"/>
    </xf>
    <xf numFmtId="0" fontId="2" fillId="35" borderId="46" xfId="0" applyFont="1" applyFill="1" applyBorder="1" applyAlignment="1">
      <alignment vertical="center" wrapText="1"/>
    </xf>
    <xf numFmtId="0" fontId="0" fillId="35" borderId="46" xfId="0" applyFont="1" applyFill="1" applyBorder="1" applyAlignment="1">
      <alignment vertical="center" wrapText="1"/>
    </xf>
    <xf numFmtId="0" fontId="2" fillId="35" borderId="46" xfId="0" applyFont="1" applyFill="1" applyBorder="1" applyAlignment="1">
      <alignment vertical="center"/>
    </xf>
    <xf numFmtId="0" fontId="0" fillId="35" borderId="46" xfId="0" applyFont="1" applyFill="1" applyBorder="1" applyAlignment="1">
      <alignment vertical="center"/>
    </xf>
    <xf numFmtId="0" fontId="21" fillId="0" borderId="60" xfId="0" applyFont="1" applyBorder="1" applyAlignment="1" applyProtection="1">
      <alignment horizontal="left" vertical="center"/>
      <protection locked="0"/>
    </xf>
    <xf numFmtId="0" fontId="21" fillId="0" borderId="37"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0" fontId="21" fillId="0" borderId="15"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0" borderId="57" xfId="0" applyFont="1" applyBorder="1" applyAlignment="1" applyProtection="1">
      <alignment horizontal="left" vertical="center"/>
      <protection locked="0"/>
    </xf>
    <xf numFmtId="0" fontId="21" fillId="0" borderId="42" xfId="0" applyFont="1" applyBorder="1" applyAlignment="1" applyProtection="1">
      <alignment horizontal="left" vertical="center"/>
      <protection locked="0"/>
    </xf>
    <xf numFmtId="0" fontId="21" fillId="0" borderId="47" xfId="0" applyFont="1" applyBorder="1" applyAlignment="1" applyProtection="1">
      <alignment horizontal="left" vertical="center"/>
      <protection locked="0"/>
    </xf>
    <xf numFmtId="0" fontId="21" fillId="0" borderId="47"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21" fillId="0" borderId="59" xfId="0" applyFont="1" applyBorder="1" applyAlignment="1" applyProtection="1">
      <alignment horizontal="left" vertical="center"/>
      <protection locked="0"/>
    </xf>
    <xf numFmtId="0" fontId="21" fillId="0" borderId="67" xfId="0" applyFont="1" applyBorder="1" applyAlignment="1" applyProtection="1">
      <alignment horizontal="left" vertical="center"/>
      <protection locked="0"/>
    </xf>
    <xf numFmtId="0" fontId="21" fillId="0" borderId="61" xfId="0" applyFont="1" applyBorder="1" applyAlignment="1" applyProtection="1">
      <alignment horizontal="center" vertical="center"/>
      <protection locked="0"/>
    </xf>
    <xf numFmtId="0" fontId="21" fillId="0" borderId="62" xfId="0" applyFont="1" applyBorder="1" applyAlignment="1" applyProtection="1">
      <alignment horizontal="center" vertical="center"/>
      <protection locked="0"/>
    </xf>
    <xf numFmtId="0" fontId="21" fillId="35" borderId="0" xfId="0" applyFont="1" applyFill="1" applyBorder="1" applyAlignment="1" applyProtection="1">
      <alignment vertical="top" wrapText="1"/>
      <protection locked="0"/>
    </xf>
    <xf numFmtId="0" fontId="21" fillId="35" borderId="0" xfId="0" applyFont="1" applyFill="1" applyBorder="1" applyAlignment="1" applyProtection="1">
      <alignment vertical="top"/>
      <protection locked="0"/>
    </xf>
    <xf numFmtId="0" fontId="23" fillId="0" borderId="97" xfId="0" applyFont="1" applyBorder="1" applyAlignment="1">
      <alignment horizontal="center" vertical="center"/>
    </xf>
    <xf numFmtId="0" fontId="23" fillId="0" borderId="26" xfId="0" applyFont="1" applyBorder="1" applyAlignment="1">
      <alignment horizontal="center" vertical="center"/>
    </xf>
    <xf numFmtId="0" fontId="21" fillId="35" borderId="57" xfId="0" applyFont="1" applyFill="1" applyBorder="1" applyAlignment="1" applyProtection="1">
      <alignment vertical="center" wrapText="1"/>
      <protection locked="0"/>
    </xf>
    <xf numFmtId="0" fontId="21" fillId="35" borderId="42" xfId="0" applyFont="1" applyFill="1" applyBorder="1" applyAlignment="1" applyProtection="1">
      <alignment vertical="center" wrapText="1"/>
      <protection locked="0"/>
    </xf>
    <xf numFmtId="0" fontId="21" fillId="35" borderId="47" xfId="0" applyFont="1" applyFill="1" applyBorder="1" applyAlignment="1" applyProtection="1">
      <alignment vertical="center" wrapText="1"/>
      <protection locked="0"/>
    </xf>
    <xf numFmtId="180" fontId="21" fillId="35" borderId="47" xfId="0" applyNumberFormat="1" applyFont="1" applyFill="1" applyBorder="1" applyAlignment="1" applyProtection="1">
      <alignment horizontal="center" vertical="center" wrapText="1"/>
      <protection locked="0"/>
    </xf>
    <xf numFmtId="180" fontId="21" fillId="35" borderId="43" xfId="0" applyNumberFormat="1" applyFont="1" applyFill="1" applyBorder="1" applyAlignment="1" applyProtection="1">
      <alignment horizontal="center" vertical="center"/>
      <protection locked="0"/>
    </xf>
    <xf numFmtId="0" fontId="2" fillId="35" borderId="0" xfId="0" applyFont="1" applyFill="1" applyBorder="1" applyAlignment="1">
      <alignment vertical="center"/>
    </xf>
    <xf numFmtId="0" fontId="0" fillId="35" borderId="0" xfId="0" applyFont="1" applyFill="1" applyBorder="1" applyAlignment="1">
      <alignment vertical="center"/>
    </xf>
    <xf numFmtId="0" fontId="21" fillId="35" borderId="60" xfId="0" applyFont="1" applyFill="1" applyBorder="1" applyAlignment="1" applyProtection="1">
      <alignment vertical="center" wrapText="1"/>
      <protection locked="0"/>
    </xf>
    <xf numFmtId="0" fontId="21" fillId="35" borderId="37" xfId="0" applyFont="1" applyFill="1" applyBorder="1" applyAlignment="1" applyProtection="1">
      <alignment vertical="center" wrapText="1"/>
      <protection locked="0"/>
    </xf>
    <xf numFmtId="0" fontId="21" fillId="35" borderId="15" xfId="0" applyFont="1" applyFill="1" applyBorder="1" applyAlignment="1" applyProtection="1">
      <alignment vertical="center" wrapText="1"/>
      <protection locked="0"/>
    </xf>
    <xf numFmtId="180" fontId="21" fillId="35" borderId="15" xfId="0" applyNumberFormat="1" applyFont="1" applyFill="1" applyBorder="1" applyAlignment="1" applyProtection="1">
      <alignment horizontal="center" vertical="center" wrapText="1"/>
      <protection locked="0"/>
    </xf>
    <xf numFmtId="180" fontId="21" fillId="35" borderId="38" xfId="0" applyNumberFormat="1" applyFont="1" applyFill="1" applyBorder="1" applyAlignment="1" applyProtection="1">
      <alignment horizontal="center" vertical="center"/>
      <protection locked="0"/>
    </xf>
    <xf numFmtId="0" fontId="21" fillId="35" borderId="140" xfId="0" applyFont="1" applyFill="1"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42" xfId="0" applyBorder="1" applyAlignment="1" applyProtection="1">
      <alignment vertical="center" wrapText="1"/>
      <protection locked="0"/>
    </xf>
    <xf numFmtId="0" fontId="23" fillId="35" borderId="58" xfId="0" applyFont="1" applyFill="1" applyBorder="1" applyAlignment="1">
      <alignment horizontal="center" vertical="center" wrapText="1"/>
    </xf>
    <xf numFmtId="0" fontId="23" fillId="35" borderId="97" xfId="0" applyFont="1" applyFill="1" applyBorder="1" applyAlignment="1">
      <alignment horizontal="center" vertical="center" wrapText="1"/>
    </xf>
    <xf numFmtId="0" fontId="21" fillId="35" borderId="25" xfId="0" applyFont="1" applyFill="1" applyBorder="1" applyAlignment="1">
      <alignment horizontal="center" vertical="center" wrapText="1"/>
    </xf>
    <xf numFmtId="0" fontId="23" fillId="35" borderId="25" xfId="0" applyFont="1" applyFill="1" applyBorder="1" applyAlignment="1">
      <alignment horizontal="center" vertical="center" wrapText="1"/>
    </xf>
    <xf numFmtId="0" fontId="21" fillId="35" borderId="26" xfId="0" applyFont="1" applyFill="1" applyBorder="1" applyAlignment="1">
      <alignment vertical="center"/>
    </xf>
    <xf numFmtId="0" fontId="21" fillId="35" borderId="91" xfId="0" applyFont="1" applyFill="1" applyBorder="1" applyAlignment="1" applyProtection="1">
      <alignment vertical="center" wrapText="1"/>
      <protection locked="0"/>
    </xf>
    <xf numFmtId="0" fontId="0" fillId="0" borderId="161" xfId="0" applyBorder="1" applyAlignment="1" applyProtection="1">
      <alignment vertical="center" wrapText="1"/>
      <protection locked="0"/>
    </xf>
    <xf numFmtId="0" fontId="0" fillId="0" borderId="67" xfId="0" applyBorder="1" applyAlignment="1" applyProtection="1">
      <alignment vertical="center" wrapText="1"/>
      <protection locked="0"/>
    </xf>
    <xf numFmtId="0" fontId="21" fillId="35" borderId="92"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7" xfId="0" applyBorder="1" applyAlignment="1" applyProtection="1">
      <alignment vertical="center" wrapText="1"/>
      <protection locked="0"/>
    </xf>
    <xf numFmtId="0" fontId="21" fillId="35" borderId="59" xfId="0" applyFont="1" applyFill="1" applyBorder="1" applyAlignment="1" applyProtection="1">
      <alignment vertical="center" wrapText="1"/>
      <protection locked="0"/>
    </xf>
    <xf numFmtId="0" fontId="21" fillId="35" borderId="67" xfId="0" applyFont="1" applyFill="1" applyBorder="1" applyAlignment="1" applyProtection="1">
      <alignment vertical="center" wrapText="1"/>
      <protection locked="0"/>
    </xf>
    <xf numFmtId="0" fontId="21" fillId="35" borderId="61" xfId="0" applyFont="1" applyFill="1" applyBorder="1" applyAlignment="1" applyProtection="1">
      <alignment vertical="center" wrapText="1"/>
      <protection locked="0"/>
    </xf>
    <xf numFmtId="180" fontId="21" fillId="35" borderId="61" xfId="0" applyNumberFormat="1" applyFont="1" applyFill="1" applyBorder="1" applyAlignment="1" applyProtection="1">
      <alignment horizontal="center" vertical="center" wrapText="1"/>
      <protection locked="0"/>
    </xf>
    <xf numFmtId="180" fontId="21" fillId="35" borderId="62" xfId="0" applyNumberFormat="1" applyFont="1" applyFill="1" applyBorder="1" applyAlignment="1" applyProtection="1">
      <alignment horizontal="center" vertical="center"/>
      <protection locked="0"/>
    </xf>
    <xf numFmtId="0" fontId="23" fillId="35" borderId="44" xfId="0" applyFont="1" applyFill="1" applyBorder="1" applyAlignment="1">
      <alignment horizontal="center" vertical="center" wrapText="1"/>
    </xf>
    <xf numFmtId="0" fontId="21" fillId="35" borderId="44" xfId="0" applyFont="1" applyFill="1" applyBorder="1" applyAlignment="1">
      <alignment horizontal="center" vertical="center" wrapText="1"/>
    </xf>
    <xf numFmtId="0" fontId="23" fillId="35" borderId="125" xfId="0" applyFont="1" applyFill="1" applyBorder="1" applyAlignment="1">
      <alignment horizontal="center" vertical="center" wrapText="1"/>
    </xf>
    <xf numFmtId="0" fontId="2" fillId="35"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35" borderId="0" xfId="0"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0" fontId="0" fillId="35" borderId="0" xfId="0" applyFont="1" applyFill="1" applyAlignment="1">
      <alignment vertical="center" wrapText="1"/>
    </xf>
    <xf numFmtId="0" fontId="2" fillId="35" borderId="46" xfId="0" applyFont="1" applyFill="1" applyBorder="1" applyAlignment="1">
      <alignment/>
    </xf>
    <xf numFmtId="0" fontId="0" fillId="35" borderId="46" xfId="0" applyFont="1" applyFill="1" applyBorder="1" applyAlignment="1">
      <alignment/>
    </xf>
    <xf numFmtId="0" fontId="23" fillId="35" borderId="124" xfId="0" applyFont="1" applyFill="1" applyBorder="1" applyAlignment="1">
      <alignment horizontal="center" vertical="center" wrapText="1"/>
    </xf>
    <xf numFmtId="0" fontId="21" fillId="35" borderId="150" xfId="0" applyFont="1" applyFill="1" applyBorder="1" applyAlignment="1">
      <alignment horizontal="center" vertical="center" wrapText="1"/>
    </xf>
    <xf numFmtId="0" fontId="23" fillId="35" borderId="94" xfId="0" applyFont="1" applyFill="1" applyBorder="1" applyAlignment="1">
      <alignment horizontal="center" vertical="center" wrapText="1"/>
    </xf>
    <xf numFmtId="0" fontId="0" fillId="0" borderId="127" xfId="0" applyBorder="1" applyAlignment="1">
      <alignment vertical="center" wrapText="1"/>
    </xf>
    <xf numFmtId="0" fontId="0" fillId="0" borderId="97" xfId="0" applyBorder="1" applyAlignment="1">
      <alignment vertical="center" wrapText="1"/>
    </xf>
    <xf numFmtId="0" fontId="0" fillId="0" borderId="168" xfId="0" applyBorder="1" applyAlignment="1">
      <alignment vertical="center" wrapText="1"/>
    </xf>
    <xf numFmtId="0" fontId="0" fillId="0" borderId="163" xfId="0" applyBorder="1" applyAlignment="1">
      <alignment vertical="center" wrapText="1"/>
    </xf>
    <xf numFmtId="0" fontId="0" fillId="0" borderId="169" xfId="0" applyBorder="1" applyAlignment="1">
      <alignment vertical="center" wrapText="1"/>
    </xf>
    <xf numFmtId="0" fontId="0" fillId="35" borderId="0" xfId="0" applyFont="1" applyFill="1" applyAlignment="1" applyProtection="1">
      <alignment vertical="center" wrapText="1"/>
      <protection/>
    </xf>
    <xf numFmtId="0" fontId="2" fillId="35" borderId="0" xfId="0" applyFont="1" applyFill="1" applyAlignment="1" applyProtection="1">
      <alignment vertical="center" wrapText="1"/>
      <protection/>
    </xf>
    <xf numFmtId="0" fontId="0" fillId="35" borderId="0" xfId="0" applyFont="1" applyFill="1" applyAlignment="1" applyProtection="1">
      <alignment vertical="center"/>
      <protection/>
    </xf>
    <xf numFmtId="0" fontId="0" fillId="46" borderId="0" xfId="0" applyFill="1" applyAlignment="1" applyProtection="1">
      <alignment horizontal="left" vertical="center"/>
      <protection locked="0"/>
    </xf>
    <xf numFmtId="14" fontId="38" fillId="35" borderId="48" xfId="0" applyNumberFormat="1" applyFont="1" applyFill="1" applyBorder="1" applyAlignment="1" applyProtection="1">
      <alignment horizontal="center" vertical="center"/>
      <protection/>
    </xf>
    <xf numFmtId="0" fontId="0" fillId="0" borderId="48" xfId="0" applyBorder="1" applyAlignment="1">
      <alignment horizontal="center" vertical="center"/>
    </xf>
    <xf numFmtId="49" fontId="40" fillId="35" borderId="48" xfId="0" applyNumberFormat="1" applyFont="1" applyFill="1" applyBorder="1" applyAlignment="1" applyProtection="1">
      <alignment horizontal="left" vertical="center"/>
      <protection/>
    </xf>
    <xf numFmtId="0" fontId="0" fillId="0" borderId="48" xfId="0" applyBorder="1" applyAlignment="1">
      <alignment vertical="center"/>
    </xf>
    <xf numFmtId="0" fontId="16" fillId="35" borderId="0" xfId="0" applyFont="1" applyFill="1" applyAlignment="1" applyProtection="1">
      <alignment horizontal="center" vertical="center" wrapText="1"/>
      <protection/>
    </xf>
    <xf numFmtId="0" fontId="37" fillId="35" borderId="0" xfId="0" applyFont="1" applyFill="1" applyAlignment="1" applyProtection="1">
      <alignment horizontal="center" vertical="center" wrapText="1"/>
      <protection/>
    </xf>
    <xf numFmtId="0" fontId="2" fillId="35" borderId="48" xfId="0" applyFont="1" applyFill="1" applyBorder="1" applyAlignment="1" applyProtection="1">
      <alignment horizontal="center" vertical="center" wrapText="1"/>
      <protection/>
    </xf>
    <xf numFmtId="0" fontId="0" fillId="35" borderId="48" xfId="0" applyFont="1" applyFill="1" applyBorder="1" applyAlignment="1" applyProtection="1">
      <alignment horizontal="center" vertical="center" wrapText="1"/>
      <protection/>
    </xf>
    <xf numFmtId="0" fontId="38" fillId="35" borderId="139" xfId="0" applyFont="1" applyFill="1" applyBorder="1" applyAlignment="1" applyProtection="1">
      <alignment horizontal="justify" vertical="top" wrapText="1" shrinkToFit="1"/>
      <protection/>
    </xf>
    <xf numFmtId="0" fontId="38" fillId="35" borderId="139" xfId="0" applyFont="1" applyFill="1" applyBorder="1" applyAlignment="1" applyProtection="1">
      <alignment vertical="top" wrapText="1" shrinkToFit="1"/>
      <protection/>
    </xf>
    <xf numFmtId="49" fontId="40" fillId="35" borderId="0" xfId="0" applyNumberFormat="1" applyFont="1" applyFill="1" applyBorder="1" applyAlignment="1" applyProtection="1">
      <alignment horizontal="left" vertical="center"/>
      <protection/>
    </xf>
    <xf numFmtId="14" fontId="38" fillId="35" borderId="0" xfId="0" applyNumberFormat="1" applyFont="1" applyFill="1" applyBorder="1" applyAlignment="1" applyProtection="1">
      <alignment horizontal="center" vertical="center"/>
      <protection/>
    </xf>
  </cellXfs>
  <cellStyles count="99">
    <cellStyle name="Normal" xfId="0"/>
    <cellStyle name="_PERSONAL" xfId="15"/>
    <cellStyle name="_PERSONAL_1" xfId="16"/>
    <cellStyle name="20 % – Zvýraznění1" xfId="17"/>
    <cellStyle name="20 % – Zvýraznění2" xfId="18"/>
    <cellStyle name="20 % – Zvýraznění3" xfId="19"/>
    <cellStyle name="20 % – Zvýraznění4" xfId="20"/>
    <cellStyle name="20 % – Zvýraznění5" xfId="21"/>
    <cellStyle name="20 % – Zvýraznění6" xfId="22"/>
    <cellStyle name="40 % – Zvýraznění1" xfId="23"/>
    <cellStyle name="40 % – Zvýraznění2" xfId="24"/>
    <cellStyle name="40 % – Zvýraznění3" xfId="25"/>
    <cellStyle name="40 % – Zvýraznění4" xfId="26"/>
    <cellStyle name="40 % – Zvýraznění5" xfId="27"/>
    <cellStyle name="40 % – Zvýraznění6" xfId="28"/>
    <cellStyle name="60 % – Zvýraznění1" xfId="29"/>
    <cellStyle name="60 % – Zvýraznění2" xfId="30"/>
    <cellStyle name="60 % – Zvýraznění3" xfId="31"/>
    <cellStyle name="60 % – Zvýraznění4" xfId="32"/>
    <cellStyle name="60 % – Zvýraznění5" xfId="33"/>
    <cellStyle name="60 % – Zvýraznění6" xfId="34"/>
    <cellStyle name="Calc Currency (0)" xfId="35"/>
    <cellStyle name="Calc Currency (2)" xfId="36"/>
    <cellStyle name="Calc Percent (0)" xfId="37"/>
    <cellStyle name="Calc Percent (1)" xfId="38"/>
    <cellStyle name="Calc Percent (2)" xfId="39"/>
    <cellStyle name="Calc Units (0)" xfId="40"/>
    <cellStyle name="Calc Units (1)" xfId="41"/>
    <cellStyle name="Calc Units (2)" xfId="42"/>
    <cellStyle name="Celkem" xfId="43"/>
    <cellStyle name="Comma [00]" xfId="44"/>
    <cellStyle name="Comma0" xfId="45"/>
    <cellStyle name="Currency [00]" xfId="46"/>
    <cellStyle name="Currency0" xfId="47"/>
    <cellStyle name="Comma" xfId="48"/>
    <cellStyle name="Comma [0]" xfId="49"/>
    <cellStyle name="Date" xfId="50"/>
    <cellStyle name="Date Short" xfId="51"/>
    <cellStyle name="DELTA" xfId="52"/>
    <cellStyle name="Dziesiętny [0]_laroux" xfId="53"/>
    <cellStyle name="Dziesiętny_laroux" xfId="54"/>
    <cellStyle name="Enter Currency (0)" xfId="55"/>
    <cellStyle name="Enter Currency (2)" xfId="56"/>
    <cellStyle name="Enter Units (0)" xfId="57"/>
    <cellStyle name="Enter Units (1)" xfId="58"/>
    <cellStyle name="Enter Units (2)" xfId="59"/>
    <cellStyle name="Fixed" xfId="60"/>
    <cellStyle name="Header1" xfId="61"/>
    <cellStyle name="Header2" xfId="62"/>
    <cellStyle name="Heading 1" xfId="63"/>
    <cellStyle name="Heading 2" xfId="64"/>
    <cellStyle name="Hyperlink" xfId="65"/>
    <cellStyle name="Chybně" xfId="66"/>
    <cellStyle name="Kontrolní buňka" xfId="67"/>
    <cellStyle name="Link Currency (0)" xfId="68"/>
    <cellStyle name="Link Currency (2)" xfId="69"/>
    <cellStyle name="Link Units (0)" xfId="70"/>
    <cellStyle name="Link Units (1)" xfId="71"/>
    <cellStyle name="Link Units (2)" xfId="72"/>
    <cellStyle name="Currency" xfId="73"/>
    <cellStyle name="Currency [0]" xfId="74"/>
    <cellStyle name="Nadpis 1" xfId="75"/>
    <cellStyle name="Nadpis 2" xfId="76"/>
    <cellStyle name="Nadpis 3" xfId="77"/>
    <cellStyle name="Nadpis 4" xfId="78"/>
    <cellStyle name="Název" xfId="79"/>
    <cellStyle name="Neutrální" xfId="80"/>
    <cellStyle name="Normální 2" xfId="81"/>
    <cellStyle name="normální_uctova osnova" xfId="82"/>
    <cellStyle name="Normalny_laroux" xfId="83"/>
    <cellStyle name="Percent [0]" xfId="84"/>
    <cellStyle name="Percent [00]" xfId="85"/>
    <cellStyle name="Poznámka" xfId="86"/>
    <cellStyle name="PrePop Currency (0)" xfId="87"/>
    <cellStyle name="PrePop Currency (2)" xfId="88"/>
    <cellStyle name="PrePop Units (0)" xfId="89"/>
    <cellStyle name="PrePop Units (1)" xfId="90"/>
    <cellStyle name="PrePop Units (2)" xfId="91"/>
    <cellStyle name="Percent" xfId="92"/>
    <cellStyle name="Propojená buňka" xfId="93"/>
    <cellStyle name="Správně" xfId="94"/>
    <cellStyle name="Style 1" xfId="95"/>
    <cellStyle name="Text Indent A" xfId="96"/>
    <cellStyle name="Text Indent B" xfId="97"/>
    <cellStyle name="Text Indent C" xfId="98"/>
    <cellStyle name="Text upozornění" xfId="99"/>
    <cellStyle name="Total" xfId="100"/>
    <cellStyle name="Vstup" xfId="101"/>
    <cellStyle name="Výpočet" xfId="102"/>
    <cellStyle name="Výstup" xfId="103"/>
    <cellStyle name="Vysvětlující text" xfId="104"/>
    <cellStyle name="Walutowy [0]_laroux" xfId="105"/>
    <cellStyle name="Walutowy_laroux" xfId="106"/>
    <cellStyle name="Zvýraznění 1" xfId="107"/>
    <cellStyle name="Zvýraznění 2" xfId="108"/>
    <cellStyle name="Zvýraznění 3" xfId="109"/>
    <cellStyle name="Zvýraznění 4" xfId="110"/>
    <cellStyle name="Zvýraznění 5" xfId="111"/>
    <cellStyle name="Zvýraznění 6"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twoCellAnchor editAs="oneCell">
    <xdr:from>
      <xdr:col>12</xdr:col>
      <xdr:colOff>0</xdr:colOff>
      <xdr:row>0</xdr:row>
      <xdr:rowOff>0</xdr:rowOff>
    </xdr:from>
    <xdr:to>
      <xdr:col>14</xdr:col>
      <xdr:colOff>257175</xdr:colOff>
      <xdr:row>38</xdr:row>
      <xdr:rowOff>152400</xdr:rowOff>
    </xdr:to>
    <xdr:pic>
      <xdr:nvPicPr>
        <xdr:cNvPr id="2" name="Obrázek 2"/>
        <xdr:cNvPicPr preferRelativeResize="1">
          <a:picLocks noChangeAspect="1"/>
        </xdr:cNvPicPr>
      </xdr:nvPicPr>
      <xdr:blipFill>
        <a:blip r:embed="rId2"/>
        <a:stretch>
          <a:fillRect/>
        </a:stretch>
      </xdr:blipFill>
      <xdr:spPr>
        <a:xfrm>
          <a:off x="7315200" y="0"/>
          <a:ext cx="6915150" cy="982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95"/>
  <sheetViews>
    <sheetView tabSelected="1" zoomScalePageLayoutView="0" workbookViewId="0" topLeftCell="A1">
      <selection activeCell="A28" sqref="A28:K29"/>
    </sheetView>
  </sheetViews>
  <sheetFormatPr defaultColWidth="9.140625" defaultRowHeight="12.75"/>
  <cols>
    <col min="12" max="12" width="9.140625" style="7" customWidth="1"/>
    <col min="13" max="13" width="90.7109375" style="7" customWidth="1"/>
    <col min="14" max="31" width="9.140625" style="7" customWidth="1"/>
  </cols>
  <sheetData>
    <row r="1" spans="1:13" ht="12.75">
      <c r="A1" s="12"/>
      <c r="B1" s="12"/>
      <c r="C1" s="12"/>
      <c r="D1" s="12"/>
      <c r="E1" s="12"/>
      <c r="F1" s="12"/>
      <c r="G1" s="12"/>
      <c r="H1" s="12"/>
      <c r="I1" s="12"/>
      <c r="J1" s="12"/>
      <c r="K1" s="12"/>
      <c r="M1" s="553"/>
    </row>
    <row r="2" spans="1:13" ht="12.75">
      <c r="A2" s="12"/>
      <c r="B2" s="12"/>
      <c r="C2" s="12"/>
      <c r="D2" s="12"/>
      <c r="E2" s="12"/>
      <c r="F2" s="12"/>
      <c r="G2" s="12"/>
      <c r="H2" s="12"/>
      <c r="I2" s="12"/>
      <c r="J2" s="12"/>
      <c r="K2" s="12"/>
      <c r="M2" s="553"/>
    </row>
    <row r="3" spans="1:13" ht="12.75">
      <c r="A3" s="12"/>
      <c r="B3" s="12"/>
      <c r="C3" s="12"/>
      <c r="D3" s="12"/>
      <c r="E3" s="12"/>
      <c r="F3" s="12"/>
      <c r="G3" s="12"/>
      <c r="H3" s="12"/>
      <c r="I3" s="12"/>
      <c r="J3" s="12"/>
      <c r="K3" s="12"/>
      <c r="M3" s="553"/>
    </row>
    <row r="4" spans="1:13" ht="12.75">
      <c r="A4" s="12"/>
      <c r="B4" s="12"/>
      <c r="C4" s="12"/>
      <c r="D4" s="12"/>
      <c r="E4" s="12"/>
      <c r="F4" s="12"/>
      <c r="G4" s="12"/>
      <c r="H4" s="12"/>
      <c r="I4" s="12"/>
      <c r="J4" s="12"/>
      <c r="K4" s="12"/>
      <c r="M4" s="13"/>
    </row>
    <row r="5" spans="1:13" ht="12.75">
      <c r="A5" s="12"/>
      <c r="B5" s="12"/>
      <c r="C5" s="12"/>
      <c r="D5" s="12"/>
      <c r="E5" s="12"/>
      <c r="F5" s="12"/>
      <c r="G5" s="12"/>
      <c r="H5" s="12"/>
      <c r="I5" s="12"/>
      <c r="J5" s="12"/>
      <c r="K5" s="12"/>
      <c r="M5" s="548"/>
    </row>
    <row r="6" spans="1:13" ht="12.75">
      <c r="A6" s="12"/>
      <c r="B6" s="12"/>
      <c r="C6" s="12"/>
      <c r="D6" s="12"/>
      <c r="E6" s="12"/>
      <c r="F6" s="12"/>
      <c r="G6" s="12"/>
      <c r="H6" s="12"/>
      <c r="I6" s="12"/>
      <c r="J6" s="12"/>
      <c r="K6" s="12"/>
      <c r="M6" s="548"/>
    </row>
    <row r="7" spans="1:13" ht="12.75">
      <c r="A7" s="554" t="s">
        <v>567</v>
      </c>
      <c r="B7" s="555"/>
      <c r="C7" s="555"/>
      <c r="D7" s="555"/>
      <c r="E7" s="555"/>
      <c r="F7" s="555"/>
      <c r="G7" s="555"/>
      <c r="H7" s="555"/>
      <c r="I7" s="555"/>
      <c r="J7" s="555"/>
      <c r="K7" s="555"/>
      <c r="M7" s="548"/>
    </row>
    <row r="8" spans="1:13" ht="12.75">
      <c r="A8" s="555"/>
      <c r="B8" s="555"/>
      <c r="C8" s="555"/>
      <c r="D8" s="555"/>
      <c r="E8" s="555"/>
      <c r="F8" s="555"/>
      <c r="G8" s="555"/>
      <c r="H8" s="555"/>
      <c r="I8" s="555"/>
      <c r="J8" s="555"/>
      <c r="K8" s="555"/>
      <c r="M8" s="548"/>
    </row>
    <row r="9" spans="1:13" ht="12.75">
      <c r="A9" s="555"/>
      <c r="B9" s="555"/>
      <c r="C9" s="555"/>
      <c r="D9" s="555"/>
      <c r="E9" s="555"/>
      <c r="F9" s="555"/>
      <c r="G9" s="555"/>
      <c r="H9" s="555"/>
      <c r="I9" s="555"/>
      <c r="J9" s="555"/>
      <c r="K9" s="555"/>
      <c r="M9" s="545"/>
    </row>
    <row r="10" spans="1:13" ht="12.75">
      <c r="A10" s="555"/>
      <c r="B10" s="555"/>
      <c r="C10" s="555"/>
      <c r="D10" s="555"/>
      <c r="E10" s="555"/>
      <c r="F10" s="555"/>
      <c r="G10" s="555"/>
      <c r="H10" s="555"/>
      <c r="I10" s="555"/>
      <c r="J10" s="555"/>
      <c r="K10" s="555"/>
      <c r="M10" s="13"/>
    </row>
    <row r="11" spans="1:13" ht="51" customHeight="1">
      <c r="A11" s="549" t="s">
        <v>852</v>
      </c>
      <c r="B11" s="550"/>
      <c r="C11" s="550"/>
      <c r="D11" s="550"/>
      <c r="E11" s="550"/>
      <c r="F11" s="550"/>
      <c r="G11" s="550"/>
      <c r="H11" s="550"/>
      <c r="I11" s="550"/>
      <c r="J11" s="550"/>
      <c r="K11" s="550"/>
      <c r="M11" s="548"/>
    </row>
    <row r="12" spans="1:13" ht="22.5" customHeight="1">
      <c r="A12" s="544" t="s">
        <v>535</v>
      </c>
      <c r="B12" s="545"/>
      <c r="C12" s="545"/>
      <c r="D12" s="545"/>
      <c r="E12" s="545"/>
      <c r="F12" s="545"/>
      <c r="G12" s="545"/>
      <c r="H12" s="545"/>
      <c r="I12" s="545"/>
      <c r="J12" s="545"/>
      <c r="K12" s="545"/>
      <c r="M12" s="545"/>
    </row>
    <row r="13" spans="1:13" ht="12.75">
      <c r="A13" s="545"/>
      <c r="B13" s="545"/>
      <c r="C13" s="545"/>
      <c r="D13" s="545"/>
      <c r="E13" s="545"/>
      <c r="F13" s="545"/>
      <c r="G13" s="545"/>
      <c r="H13" s="545"/>
      <c r="I13" s="545"/>
      <c r="J13" s="545"/>
      <c r="K13" s="545"/>
      <c r="M13" s="13"/>
    </row>
    <row r="14" spans="1:13" ht="12.75">
      <c r="A14" s="545"/>
      <c r="B14" s="545"/>
      <c r="C14" s="545"/>
      <c r="D14" s="545"/>
      <c r="E14" s="545"/>
      <c r="F14" s="545"/>
      <c r="G14" s="545"/>
      <c r="H14" s="545"/>
      <c r="I14" s="545"/>
      <c r="J14" s="545"/>
      <c r="K14" s="545"/>
      <c r="M14" s="548"/>
    </row>
    <row r="15" spans="1:13" ht="40.5" customHeight="1">
      <c r="A15" s="545"/>
      <c r="B15" s="545"/>
      <c r="C15" s="545"/>
      <c r="D15" s="545"/>
      <c r="E15" s="545"/>
      <c r="F15" s="545"/>
      <c r="G15" s="545"/>
      <c r="H15" s="545"/>
      <c r="I15" s="545"/>
      <c r="J15" s="545"/>
      <c r="K15" s="545"/>
      <c r="M15" s="548"/>
    </row>
    <row r="16" spans="1:13" ht="22.5" customHeight="1">
      <c r="A16" s="547" t="s">
        <v>963</v>
      </c>
      <c r="B16" s="547"/>
      <c r="C16" s="547"/>
      <c r="D16" s="547"/>
      <c r="E16" s="547"/>
      <c r="F16" s="547"/>
      <c r="G16" s="547"/>
      <c r="H16" s="547"/>
      <c r="I16" s="547"/>
      <c r="J16" s="547"/>
      <c r="K16" s="547"/>
      <c r="M16" s="548"/>
    </row>
    <row r="17" spans="1:13" ht="18">
      <c r="A17" s="546" t="s">
        <v>970</v>
      </c>
      <c r="B17" s="546"/>
      <c r="C17" s="546"/>
      <c r="D17" s="546"/>
      <c r="E17" s="546"/>
      <c r="F17" s="546"/>
      <c r="G17" s="546"/>
      <c r="H17" s="546"/>
      <c r="I17" s="546"/>
      <c r="J17" s="546"/>
      <c r="K17" s="546"/>
      <c r="M17" s="545"/>
    </row>
    <row r="18" spans="1:13" ht="13.5" customHeight="1">
      <c r="A18" s="557"/>
      <c r="B18" s="557"/>
      <c r="C18" s="557"/>
      <c r="D18" s="557"/>
      <c r="E18" s="557"/>
      <c r="F18" s="557"/>
      <c r="G18" s="557"/>
      <c r="H18" s="557"/>
      <c r="I18" s="557"/>
      <c r="J18" s="557"/>
      <c r="K18" s="557"/>
      <c r="M18" s="13"/>
    </row>
    <row r="19" spans="1:13" ht="36" customHeight="1">
      <c r="A19" s="551" t="s">
        <v>971</v>
      </c>
      <c r="B19" s="552"/>
      <c r="C19" s="552"/>
      <c r="D19" s="552"/>
      <c r="E19" s="552"/>
      <c r="F19" s="552"/>
      <c r="G19" s="552"/>
      <c r="H19" s="552"/>
      <c r="I19" s="552"/>
      <c r="J19" s="552"/>
      <c r="K19" s="552"/>
      <c r="M19" s="548"/>
    </row>
    <row r="20" spans="1:13" ht="36" customHeight="1">
      <c r="A20" s="552"/>
      <c r="B20" s="552"/>
      <c r="C20" s="552"/>
      <c r="D20" s="552"/>
      <c r="E20" s="552"/>
      <c r="F20" s="552"/>
      <c r="G20" s="552"/>
      <c r="H20" s="552"/>
      <c r="I20" s="552"/>
      <c r="J20" s="552"/>
      <c r="K20" s="552"/>
      <c r="M20" s="548"/>
    </row>
    <row r="21" spans="1:13" ht="42" customHeight="1">
      <c r="A21" s="540" t="s">
        <v>972</v>
      </c>
      <c r="B21" s="540"/>
      <c r="C21" s="540"/>
      <c r="D21" s="540"/>
      <c r="E21" s="540"/>
      <c r="F21" s="540"/>
      <c r="G21" s="540"/>
      <c r="H21" s="540"/>
      <c r="I21" s="540"/>
      <c r="J21" s="540"/>
      <c r="K21" s="540"/>
      <c r="M21" s="545"/>
    </row>
    <row r="22" spans="1:13" ht="54" customHeight="1">
      <c r="A22" s="538" t="s">
        <v>973</v>
      </c>
      <c r="B22" s="538"/>
      <c r="C22" s="538"/>
      <c r="D22" s="538"/>
      <c r="E22" s="538"/>
      <c r="F22" s="538"/>
      <c r="G22" s="538"/>
      <c r="H22" s="538"/>
      <c r="I22" s="538"/>
      <c r="J22" s="538"/>
      <c r="K22" s="538"/>
      <c r="M22" s="548"/>
    </row>
    <row r="23" spans="1:13" ht="21" customHeight="1">
      <c r="A23" s="543" t="str">
        <f>+IF(A92=3,HYPERLINK("http://www.podnikatel.cz/formulare/kategorie/ucetnictvi/"),IF(A92=4,HYPERLINK("http://www.danovapriznani.cz/"),HYPERLINK("http://business.center.cz/business/sablony/s111-ucetni-zaverka-ve-zjednodusenem-rozsahu.aspx")))</f>
        <v>http://business.center.cz/business/sablony/s111-ucetni-zaverka-ve-zjednodusenem-rozsahu.aspx</v>
      </c>
      <c r="B23" s="543"/>
      <c r="C23" s="543"/>
      <c r="D23" s="543"/>
      <c r="E23" s="543"/>
      <c r="F23" s="543"/>
      <c r="G23" s="543"/>
      <c r="H23" s="543"/>
      <c r="I23" s="543"/>
      <c r="J23" s="543"/>
      <c r="K23" s="543"/>
      <c r="M23" s="556"/>
    </row>
    <row r="24" spans="1:13" ht="21" customHeight="1">
      <c r="A24" s="543"/>
      <c r="B24" s="543"/>
      <c r="C24" s="543"/>
      <c r="D24" s="543"/>
      <c r="E24" s="543"/>
      <c r="F24" s="543"/>
      <c r="G24" s="543"/>
      <c r="H24" s="543"/>
      <c r="I24" s="543"/>
      <c r="J24" s="543"/>
      <c r="K24" s="543"/>
      <c r="M24" s="556"/>
    </row>
    <row r="25" spans="1:13" ht="18" customHeight="1">
      <c r="A25" s="540"/>
      <c r="B25" s="540"/>
      <c r="C25" s="540"/>
      <c r="D25" s="540"/>
      <c r="E25" s="540"/>
      <c r="F25" s="540"/>
      <c r="G25" s="540"/>
      <c r="H25" s="540"/>
      <c r="I25" s="540"/>
      <c r="J25" s="540"/>
      <c r="K25" s="540"/>
      <c r="M25" s="556"/>
    </row>
    <row r="26" spans="1:13" ht="42" customHeight="1">
      <c r="A26" s="541" t="s">
        <v>536</v>
      </c>
      <c r="B26" s="541"/>
      <c r="C26" s="541"/>
      <c r="D26" s="541"/>
      <c r="E26" s="541"/>
      <c r="F26" s="541"/>
      <c r="G26" s="541"/>
      <c r="H26" s="541"/>
      <c r="I26" s="541"/>
      <c r="J26" s="541"/>
      <c r="K26" s="541"/>
      <c r="M26" s="556"/>
    </row>
    <row r="27" spans="1:13" ht="18">
      <c r="A27" s="539"/>
      <c r="B27" s="539"/>
      <c r="C27" s="539"/>
      <c r="D27" s="539"/>
      <c r="E27" s="539"/>
      <c r="F27" s="539"/>
      <c r="G27" s="539"/>
      <c r="H27" s="539"/>
      <c r="I27" s="539"/>
      <c r="J27" s="539"/>
      <c r="K27" s="539"/>
      <c r="M27" s="556"/>
    </row>
    <row r="28" spans="1:13" ht="18.75" customHeight="1">
      <c r="A28" s="542"/>
      <c r="B28" s="542"/>
      <c r="C28" s="542"/>
      <c r="D28" s="542"/>
      <c r="E28" s="542"/>
      <c r="F28" s="542"/>
      <c r="G28" s="542"/>
      <c r="H28" s="542"/>
      <c r="I28" s="542"/>
      <c r="J28" s="542"/>
      <c r="K28" s="542"/>
      <c r="M28" s="556"/>
    </row>
    <row r="29" spans="1:11" ht="18.75" customHeight="1">
      <c r="A29" s="542"/>
      <c r="B29" s="542"/>
      <c r="C29" s="542"/>
      <c r="D29" s="542"/>
      <c r="E29" s="542"/>
      <c r="F29" s="542"/>
      <c r="G29" s="542"/>
      <c r="H29" s="542"/>
      <c r="I29" s="542"/>
      <c r="J29" s="542"/>
      <c r="K29" s="542"/>
    </row>
    <row r="30" spans="1:11" ht="12.75">
      <c r="A30" s="7"/>
      <c r="B30" s="7"/>
      <c r="C30" s="7"/>
      <c r="D30" s="7"/>
      <c r="E30" s="7"/>
      <c r="F30" s="7"/>
      <c r="G30" s="7"/>
      <c r="H30" s="7"/>
      <c r="I30" s="7"/>
      <c r="J30" s="7"/>
      <c r="K30" s="7"/>
    </row>
    <row r="31" spans="1:11" ht="12.75">
      <c r="A31" s="7"/>
      <c r="B31" s="7"/>
      <c r="C31" s="7"/>
      <c r="D31" s="7"/>
      <c r="E31" s="7"/>
      <c r="F31" s="7"/>
      <c r="G31" s="7"/>
      <c r="H31" s="7"/>
      <c r="I31" s="7"/>
      <c r="J31" s="7"/>
      <c r="K31" s="7"/>
    </row>
    <row r="32" spans="1:11" ht="12.75">
      <c r="A32" s="7"/>
      <c r="B32" s="7"/>
      <c r="C32" s="7"/>
      <c r="D32" s="7"/>
      <c r="E32" s="7"/>
      <c r="F32" s="7"/>
      <c r="G32" s="7"/>
      <c r="H32" s="7"/>
      <c r="I32" s="7"/>
      <c r="J32" s="7"/>
      <c r="K32" s="7"/>
    </row>
    <row r="33" spans="1:11" ht="12.75">
      <c r="A33" s="7"/>
      <c r="B33" s="7"/>
      <c r="C33" s="7"/>
      <c r="D33" s="7"/>
      <c r="E33" s="7"/>
      <c r="F33" s="7"/>
      <c r="G33" s="7"/>
      <c r="H33" s="7"/>
      <c r="I33" s="7"/>
      <c r="J33" s="7"/>
      <c r="K33" s="7"/>
    </row>
    <row r="34" spans="1:11" ht="12.75">
      <c r="A34" s="7"/>
      <c r="B34" s="7"/>
      <c r="C34" s="7"/>
      <c r="D34" s="7"/>
      <c r="E34" s="7"/>
      <c r="F34" s="7"/>
      <c r="G34" s="7"/>
      <c r="H34" s="7"/>
      <c r="I34" s="7"/>
      <c r="J34" s="7"/>
      <c r="K34" s="7"/>
    </row>
    <row r="35" spans="1:11" ht="12.75">
      <c r="A35" s="7"/>
      <c r="B35" s="7"/>
      <c r="C35" s="7"/>
      <c r="D35" s="7"/>
      <c r="E35" s="7"/>
      <c r="F35" s="7"/>
      <c r="G35" s="7"/>
      <c r="H35" s="7"/>
      <c r="I35" s="7"/>
      <c r="J35" s="7"/>
      <c r="K35" s="7"/>
    </row>
    <row r="36" spans="1:11" ht="12.75">
      <c r="A36" s="7"/>
      <c r="B36" s="7"/>
      <c r="C36" s="7"/>
      <c r="D36" s="7"/>
      <c r="E36" s="7"/>
      <c r="F36" s="7"/>
      <c r="G36" s="7"/>
      <c r="H36" s="7"/>
      <c r="I36" s="7"/>
      <c r="J36" s="7"/>
      <c r="K36" s="7"/>
    </row>
    <row r="37" spans="1:11" ht="12.75">
      <c r="A37" s="7"/>
      <c r="B37" s="7"/>
      <c r="C37" s="7"/>
      <c r="D37" s="7"/>
      <c r="E37" s="7"/>
      <c r="F37" s="7"/>
      <c r="G37" s="7"/>
      <c r="H37" s="7"/>
      <c r="I37" s="7"/>
      <c r="J37" s="7"/>
      <c r="K37" s="7"/>
    </row>
    <row r="38" spans="1:11" ht="12.75">
      <c r="A38" s="7"/>
      <c r="B38" s="7"/>
      <c r="C38" s="7"/>
      <c r="D38" s="7"/>
      <c r="E38" s="7"/>
      <c r="F38" s="7"/>
      <c r="G38" s="7"/>
      <c r="H38" s="7"/>
      <c r="I38" s="7"/>
      <c r="J38" s="7"/>
      <c r="K38" s="7"/>
    </row>
    <row r="39" spans="1:11" ht="12.75">
      <c r="A39" s="7"/>
      <c r="B39" s="7"/>
      <c r="C39" s="7"/>
      <c r="D39" s="7"/>
      <c r="E39" s="7"/>
      <c r="F39" s="7"/>
      <c r="G39" s="7"/>
      <c r="H39" s="7"/>
      <c r="I39" s="7"/>
      <c r="J39" s="7"/>
      <c r="K39" s="7"/>
    </row>
    <row r="40" spans="1:11" ht="12.75">
      <c r="A40" s="7"/>
      <c r="B40" s="7"/>
      <c r="C40" s="7"/>
      <c r="D40" s="7"/>
      <c r="E40" s="7"/>
      <c r="F40" s="7"/>
      <c r="G40" s="7"/>
      <c r="H40" s="7"/>
      <c r="I40" s="7"/>
      <c r="J40" s="7"/>
      <c r="K40" s="7"/>
    </row>
    <row r="41" spans="1:11" ht="12.75">
      <c r="A41" s="7"/>
      <c r="B41" s="7"/>
      <c r="C41" s="7"/>
      <c r="D41" s="7"/>
      <c r="E41" s="7"/>
      <c r="F41" s="7"/>
      <c r="G41" s="7"/>
      <c r="H41" s="7"/>
      <c r="I41" s="7"/>
      <c r="J41" s="7"/>
      <c r="K41" s="7"/>
    </row>
    <row r="42" spans="1:11" ht="12.75">
      <c r="A42" s="7"/>
      <c r="B42" s="7"/>
      <c r="C42" s="7"/>
      <c r="D42" s="7"/>
      <c r="E42" s="7"/>
      <c r="F42" s="7"/>
      <c r="G42" s="7"/>
      <c r="H42" s="7"/>
      <c r="I42" s="7"/>
      <c r="J42" s="7"/>
      <c r="K42" s="7"/>
    </row>
    <row r="43" spans="1:11" ht="12.75">
      <c r="A43" s="7"/>
      <c r="B43" s="7"/>
      <c r="C43" s="7"/>
      <c r="D43" s="7"/>
      <c r="E43" s="7"/>
      <c r="F43" s="7"/>
      <c r="G43" s="7"/>
      <c r="H43" s="7"/>
      <c r="I43" s="7"/>
      <c r="J43" s="7"/>
      <c r="K43" s="7"/>
    </row>
    <row r="44" s="7" customFormat="1" ht="12.75"/>
    <row r="45" s="7" customFormat="1" ht="12.75"/>
    <row r="46" s="7" customFormat="1" ht="12.75"/>
    <row r="47" s="7" customFormat="1" ht="12.75"/>
    <row r="48"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c r="A94" s="247">
        <v>1</v>
      </c>
    </row>
    <row r="95" s="7" customFormat="1" ht="12.75">
      <c r="A95" s="7" t="s">
        <v>853</v>
      </c>
    </row>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sheetData>
  <sheetProtection password="EF65" sheet="1"/>
  <mergeCells count="20">
    <mergeCell ref="M1:M3"/>
    <mergeCell ref="M5:M9"/>
    <mergeCell ref="M14:M17"/>
    <mergeCell ref="A7:K10"/>
    <mergeCell ref="M22:M28"/>
    <mergeCell ref="M19:M21"/>
    <mergeCell ref="A21:K21"/>
    <mergeCell ref="A18:K18"/>
    <mergeCell ref="A12:K15"/>
    <mergeCell ref="A17:K17"/>
    <mergeCell ref="A16:K16"/>
    <mergeCell ref="M11:M12"/>
    <mergeCell ref="A11:K11"/>
    <mergeCell ref="A19:K20"/>
    <mergeCell ref="A22:K22"/>
    <mergeCell ref="A27:K27"/>
    <mergeCell ref="A25:K25"/>
    <mergeCell ref="A26:K26"/>
    <mergeCell ref="A28:K29"/>
    <mergeCell ref="A23:K24"/>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436"/>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E1" sqref="E1:N16384"/>
    </sheetView>
  </sheetViews>
  <sheetFormatPr defaultColWidth="8.7109375" defaultRowHeight="12.75"/>
  <cols>
    <col min="1" max="1" width="4.421875" style="392" bestFit="1" customWidth="1"/>
    <col min="2" max="2" width="77.7109375" style="260" bestFit="1" customWidth="1"/>
    <col min="3" max="4" width="17.7109375" style="260" customWidth="1"/>
    <col min="5" max="10" width="14.7109375" style="260" hidden="1" customWidth="1"/>
    <col min="11" max="11" width="10.8515625" style="260" hidden="1" customWidth="1"/>
    <col min="12" max="12" width="9.421875" style="260" hidden="1" customWidth="1"/>
    <col min="13" max="14" width="14.7109375" style="260" hidden="1" customWidth="1"/>
    <col min="15" max="63" width="8.7109375" style="259" customWidth="1"/>
    <col min="64" max="16384" width="8.7109375" style="260" customWidth="1"/>
  </cols>
  <sheetData>
    <row r="1" spans="1:14" ht="38.25">
      <c r="A1" s="252" t="s">
        <v>296</v>
      </c>
      <c r="B1" s="253" t="s">
        <v>568</v>
      </c>
      <c r="C1" s="254" t="s">
        <v>569</v>
      </c>
      <c r="D1" s="255" t="s">
        <v>570</v>
      </c>
      <c r="E1" s="256" t="s">
        <v>571</v>
      </c>
      <c r="F1" s="257" t="s">
        <v>572</v>
      </c>
      <c r="G1" s="257"/>
      <c r="H1" s="253"/>
      <c r="I1" s="254" t="s">
        <v>573</v>
      </c>
      <c r="J1" s="255" t="s">
        <v>574</v>
      </c>
      <c r="K1" s="256"/>
      <c r="L1" s="257"/>
      <c r="M1" s="257" t="s">
        <v>575</v>
      </c>
      <c r="N1" s="258" t="s">
        <v>576</v>
      </c>
    </row>
    <row r="2" spans="1:14" ht="12.75">
      <c r="A2" s="270" t="s">
        <v>167</v>
      </c>
      <c r="B2" s="271" t="s">
        <v>577</v>
      </c>
      <c r="C2" s="272">
        <v>0</v>
      </c>
      <c r="D2" s="273" t="s">
        <v>335</v>
      </c>
      <c r="E2" s="274">
        <f aca="true" t="shared" si="0" ref="E2:E65">+ROUND(C2/1000,0)</f>
        <v>0</v>
      </c>
      <c r="F2" s="275" t="s">
        <v>335</v>
      </c>
      <c r="G2" s="275"/>
      <c r="H2" s="276"/>
      <c r="I2" s="277">
        <f aca="true" t="shared" si="1" ref="I2:I65">+E2</f>
        <v>0</v>
      </c>
      <c r="J2" s="278">
        <v>0</v>
      </c>
      <c r="K2" s="274">
        <f aca="true" t="shared" si="2" ref="K2:K65">+MAX(0,IF(ISNUMBER(C2),C2-$C$283+0.01,0))</f>
        <v>0.01</v>
      </c>
      <c r="L2" s="279">
        <f aca="true" t="shared" si="3" ref="L2:L65">+MAX(0,IF(ISNUMBER(D2),D2-$D$283+0.01,0))</f>
        <v>0</v>
      </c>
      <c r="M2" s="279">
        <f aca="true" t="shared" si="4" ref="M2:M65">+IF(AND($J$274&lt;0,K2&gt;0),I2-$J$274,I2)</f>
        <v>0</v>
      </c>
      <c r="N2" s="280">
        <f aca="true" t="shared" si="5" ref="N2:N65">+IF(AND($J$274&gt;0,L2&gt;0),J2+$J$274,J2)</f>
        <v>0</v>
      </c>
    </row>
    <row r="3" spans="1:14" ht="12.75">
      <c r="A3" s="270" t="s">
        <v>168</v>
      </c>
      <c r="B3" s="271" t="s">
        <v>578</v>
      </c>
      <c r="C3" s="272">
        <v>0</v>
      </c>
      <c r="D3" s="273" t="s">
        <v>335</v>
      </c>
      <c r="E3" s="274">
        <f t="shared" si="0"/>
        <v>0</v>
      </c>
      <c r="F3" s="275" t="s">
        <v>335</v>
      </c>
      <c r="G3" s="275"/>
      <c r="H3" s="276"/>
      <c r="I3" s="277">
        <f t="shared" si="1"/>
        <v>0</v>
      </c>
      <c r="J3" s="278">
        <v>0</v>
      </c>
      <c r="K3" s="274">
        <f t="shared" si="2"/>
        <v>0.01</v>
      </c>
      <c r="L3" s="279">
        <f t="shared" si="3"/>
        <v>0</v>
      </c>
      <c r="M3" s="279">
        <f t="shared" si="4"/>
        <v>0</v>
      </c>
      <c r="N3" s="280">
        <f t="shared" si="5"/>
        <v>0</v>
      </c>
    </row>
    <row r="4" spans="1:14" ht="12.75">
      <c r="A4" s="270" t="s">
        <v>169</v>
      </c>
      <c r="B4" s="271" t="s">
        <v>854</v>
      </c>
      <c r="C4" s="272">
        <v>0</v>
      </c>
      <c r="D4" s="273" t="s">
        <v>335</v>
      </c>
      <c r="E4" s="274">
        <f t="shared" si="0"/>
        <v>0</v>
      </c>
      <c r="F4" s="275" t="s">
        <v>335</v>
      </c>
      <c r="G4" s="275"/>
      <c r="H4" s="276"/>
      <c r="I4" s="277">
        <f t="shared" si="1"/>
        <v>0</v>
      </c>
      <c r="J4" s="278">
        <v>0</v>
      </c>
      <c r="K4" s="274">
        <f t="shared" si="2"/>
        <v>0.01</v>
      </c>
      <c r="L4" s="279">
        <f t="shared" si="3"/>
        <v>0</v>
      </c>
      <c r="M4" s="279">
        <f t="shared" si="4"/>
        <v>0</v>
      </c>
      <c r="N4" s="280">
        <f t="shared" si="5"/>
        <v>0</v>
      </c>
    </row>
    <row r="5" spans="1:14" ht="12.75">
      <c r="A5" s="270" t="s">
        <v>170</v>
      </c>
      <c r="B5" s="271" t="s">
        <v>579</v>
      </c>
      <c r="C5" s="272">
        <v>0</v>
      </c>
      <c r="D5" s="273" t="s">
        <v>335</v>
      </c>
      <c r="E5" s="274">
        <f t="shared" si="0"/>
        <v>0</v>
      </c>
      <c r="F5" s="275" t="s">
        <v>335</v>
      </c>
      <c r="G5" s="275"/>
      <c r="H5" s="276"/>
      <c r="I5" s="277">
        <f t="shared" si="1"/>
        <v>0</v>
      </c>
      <c r="J5" s="278">
        <v>0</v>
      </c>
      <c r="K5" s="274">
        <f t="shared" si="2"/>
        <v>0.01</v>
      </c>
      <c r="L5" s="279">
        <f t="shared" si="3"/>
        <v>0</v>
      </c>
      <c r="M5" s="279">
        <f t="shared" si="4"/>
        <v>0</v>
      </c>
      <c r="N5" s="280">
        <f t="shared" si="5"/>
        <v>0</v>
      </c>
    </row>
    <row r="6" spans="1:14" ht="12.75">
      <c r="A6" s="270" t="s">
        <v>174</v>
      </c>
      <c r="B6" s="271" t="s">
        <v>855</v>
      </c>
      <c r="C6" s="272">
        <v>0</v>
      </c>
      <c r="D6" s="273" t="s">
        <v>335</v>
      </c>
      <c r="E6" s="274">
        <f t="shared" si="0"/>
        <v>0</v>
      </c>
      <c r="F6" s="275" t="s">
        <v>335</v>
      </c>
      <c r="G6" s="275"/>
      <c r="H6" s="276"/>
      <c r="I6" s="277">
        <f t="shared" si="1"/>
        <v>0</v>
      </c>
      <c r="J6" s="278">
        <v>0</v>
      </c>
      <c r="K6" s="274">
        <f t="shared" si="2"/>
        <v>0.01</v>
      </c>
      <c r="L6" s="279">
        <f t="shared" si="3"/>
        <v>0</v>
      </c>
      <c r="M6" s="279">
        <f t="shared" si="4"/>
        <v>0</v>
      </c>
      <c r="N6" s="280">
        <f t="shared" si="5"/>
        <v>0</v>
      </c>
    </row>
    <row r="7" spans="1:14" ht="12.75">
      <c r="A7" s="270" t="s">
        <v>184</v>
      </c>
      <c r="B7" s="271" t="s">
        <v>580</v>
      </c>
      <c r="C7" s="272">
        <v>0</v>
      </c>
      <c r="D7" s="273" t="s">
        <v>335</v>
      </c>
      <c r="E7" s="274">
        <f t="shared" si="0"/>
        <v>0</v>
      </c>
      <c r="F7" s="275" t="s">
        <v>335</v>
      </c>
      <c r="G7" s="275"/>
      <c r="H7" s="276"/>
      <c r="I7" s="277">
        <f t="shared" si="1"/>
        <v>0</v>
      </c>
      <c r="J7" s="278">
        <v>0</v>
      </c>
      <c r="K7" s="274">
        <f t="shared" si="2"/>
        <v>0.01</v>
      </c>
      <c r="L7" s="279">
        <f t="shared" si="3"/>
        <v>0</v>
      </c>
      <c r="M7" s="279">
        <f t="shared" si="4"/>
        <v>0</v>
      </c>
      <c r="N7" s="280">
        <f t="shared" si="5"/>
        <v>0</v>
      </c>
    </row>
    <row r="8" spans="1:14" ht="12.75">
      <c r="A8" s="270" t="s">
        <v>185</v>
      </c>
      <c r="B8" s="271" t="s">
        <v>856</v>
      </c>
      <c r="C8" s="272">
        <v>0</v>
      </c>
      <c r="D8" s="273" t="s">
        <v>335</v>
      </c>
      <c r="E8" s="274">
        <f t="shared" si="0"/>
        <v>0</v>
      </c>
      <c r="F8" s="275" t="s">
        <v>335</v>
      </c>
      <c r="G8" s="275"/>
      <c r="H8" s="276"/>
      <c r="I8" s="277">
        <f t="shared" si="1"/>
        <v>0</v>
      </c>
      <c r="J8" s="278">
        <v>0</v>
      </c>
      <c r="K8" s="274">
        <f t="shared" si="2"/>
        <v>0.01</v>
      </c>
      <c r="L8" s="279">
        <f t="shared" si="3"/>
        <v>0</v>
      </c>
      <c r="M8" s="279">
        <f t="shared" si="4"/>
        <v>0</v>
      </c>
      <c r="N8" s="280">
        <f t="shared" si="5"/>
        <v>0</v>
      </c>
    </row>
    <row r="9" spans="1:14" ht="12.75">
      <c r="A9" s="270" t="s">
        <v>188</v>
      </c>
      <c r="B9" s="271" t="s">
        <v>581</v>
      </c>
      <c r="C9" s="272">
        <v>0</v>
      </c>
      <c r="D9" s="273" t="s">
        <v>335</v>
      </c>
      <c r="E9" s="274">
        <f t="shared" si="0"/>
        <v>0</v>
      </c>
      <c r="F9" s="275" t="s">
        <v>335</v>
      </c>
      <c r="G9" s="275"/>
      <c r="H9" s="276"/>
      <c r="I9" s="277">
        <f t="shared" si="1"/>
        <v>0</v>
      </c>
      <c r="J9" s="278">
        <v>0</v>
      </c>
      <c r="K9" s="274">
        <f t="shared" si="2"/>
        <v>0.01</v>
      </c>
      <c r="L9" s="279">
        <f t="shared" si="3"/>
        <v>0</v>
      </c>
      <c r="M9" s="279">
        <f t="shared" si="4"/>
        <v>0</v>
      </c>
      <c r="N9" s="280">
        <f t="shared" si="5"/>
        <v>0</v>
      </c>
    </row>
    <row r="10" spans="1:14" ht="12.75">
      <c r="A10" s="270" t="s">
        <v>564</v>
      </c>
      <c r="B10" s="271" t="s">
        <v>582</v>
      </c>
      <c r="C10" s="272">
        <v>0</v>
      </c>
      <c r="D10" s="273" t="s">
        <v>335</v>
      </c>
      <c r="E10" s="274">
        <f t="shared" si="0"/>
        <v>0</v>
      </c>
      <c r="F10" s="275" t="s">
        <v>335</v>
      </c>
      <c r="G10" s="275"/>
      <c r="H10" s="276"/>
      <c r="I10" s="277">
        <f t="shared" si="1"/>
        <v>0</v>
      </c>
      <c r="J10" s="278">
        <v>0</v>
      </c>
      <c r="K10" s="274">
        <f t="shared" si="2"/>
        <v>0.01</v>
      </c>
      <c r="L10" s="279">
        <f t="shared" si="3"/>
        <v>0</v>
      </c>
      <c r="M10" s="279">
        <f t="shared" si="4"/>
        <v>0</v>
      </c>
      <c r="N10" s="280">
        <f t="shared" si="5"/>
        <v>0</v>
      </c>
    </row>
    <row r="11" spans="1:14" ht="12.75">
      <c r="A11" s="270" t="s">
        <v>583</v>
      </c>
      <c r="B11" s="271" t="s">
        <v>584</v>
      </c>
      <c r="C11" s="272">
        <v>0</v>
      </c>
      <c r="D11" s="273" t="s">
        <v>335</v>
      </c>
      <c r="E11" s="274">
        <f t="shared" si="0"/>
        <v>0</v>
      </c>
      <c r="F11" s="275" t="s">
        <v>335</v>
      </c>
      <c r="G11" s="275"/>
      <c r="H11" s="276"/>
      <c r="I11" s="277">
        <f t="shared" si="1"/>
        <v>0</v>
      </c>
      <c r="J11" s="278">
        <v>0</v>
      </c>
      <c r="K11" s="274">
        <f t="shared" si="2"/>
        <v>0.01</v>
      </c>
      <c r="L11" s="279">
        <f t="shared" si="3"/>
        <v>0</v>
      </c>
      <c r="M11" s="279">
        <f t="shared" si="4"/>
        <v>0</v>
      </c>
      <c r="N11" s="280">
        <f t="shared" si="5"/>
        <v>0</v>
      </c>
    </row>
    <row r="12" spans="1:14" ht="12.75">
      <c r="A12" s="270" t="s">
        <v>585</v>
      </c>
      <c r="B12" s="271" t="s">
        <v>586</v>
      </c>
      <c r="C12" s="272">
        <v>0</v>
      </c>
      <c r="D12" s="273" t="s">
        <v>335</v>
      </c>
      <c r="E12" s="274">
        <f t="shared" si="0"/>
        <v>0</v>
      </c>
      <c r="F12" s="275" t="s">
        <v>335</v>
      </c>
      <c r="G12" s="275"/>
      <c r="H12" s="276"/>
      <c r="I12" s="277">
        <f t="shared" si="1"/>
        <v>0</v>
      </c>
      <c r="J12" s="278">
        <v>0</v>
      </c>
      <c r="K12" s="274">
        <f t="shared" si="2"/>
        <v>0.01</v>
      </c>
      <c r="L12" s="279">
        <f t="shared" si="3"/>
        <v>0</v>
      </c>
      <c r="M12" s="279">
        <f t="shared" si="4"/>
        <v>0</v>
      </c>
      <c r="N12" s="280">
        <f t="shared" si="5"/>
        <v>0</v>
      </c>
    </row>
    <row r="13" spans="1:14" ht="12.75">
      <c r="A13" s="270" t="s">
        <v>587</v>
      </c>
      <c r="B13" s="271" t="s">
        <v>588</v>
      </c>
      <c r="C13" s="272">
        <v>0</v>
      </c>
      <c r="D13" s="273" t="s">
        <v>335</v>
      </c>
      <c r="E13" s="274">
        <f t="shared" si="0"/>
        <v>0</v>
      </c>
      <c r="F13" s="275" t="s">
        <v>335</v>
      </c>
      <c r="G13" s="275"/>
      <c r="H13" s="276"/>
      <c r="I13" s="277">
        <f t="shared" si="1"/>
        <v>0</v>
      </c>
      <c r="J13" s="278">
        <v>0</v>
      </c>
      <c r="K13" s="274">
        <f t="shared" si="2"/>
        <v>0.01</v>
      </c>
      <c r="L13" s="279">
        <f t="shared" si="3"/>
        <v>0</v>
      </c>
      <c r="M13" s="279">
        <f t="shared" si="4"/>
        <v>0</v>
      </c>
      <c r="N13" s="280">
        <f t="shared" si="5"/>
        <v>0</v>
      </c>
    </row>
    <row r="14" spans="1:14" ht="12.75">
      <c r="A14" s="270" t="s">
        <v>589</v>
      </c>
      <c r="B14" s="271" t="s">
        <v>590</v>
      </c>
      <c r="C14" s="272">
        <v>0</v>
      </c>
      <c r="D14" s="273" t="s">
        <v>335</v>
      </c>
      <c r="E14" s="274">
        <f t="shared" si="0"/>
        <v>0</v>
      </c>
      <c r="F14" s="275" t="s">
        <v>335</v>
      </c>
      <c r="G14" s="275"/>
      <c r="H14" s="276"/>
      <c r="I14" s="277">
        <f t="shared" si="1"/>
        <v>0</v>
      </c>
      <c r="J14" s="278">
        <v>0</v>
      </c>
      <c r="K14" s="274">
        <f t="shared" si="2"/>
        <v>0.01</v>
      </c>
      <c r="L14" s="279">
        <f t="shared" si="3"/>
        <v>0</v>
      </c>
      <c r="M14" s="279">
        <f t="shared" si="4"/>
        <v>0</v>
      </c>
      <c r="N14" s="280">
        <f t="shared" si="5"/>
        <v>0</v>
      </c>
    </row>
    <row r="15" spans="1:14" ht="12.75">
      <c r="A15" s="270" t="s">
        <v>591</v>
      </c>
      <c r="B15" s="271" t="s">
        <v>592</v>
      </c>
      <c r="C15" s="272">
        <v>0</v>
      </c>
      <c r="D15" s="273" t="s">
        <v>335</v>
      </c>
      <c r="E15" s="274">
        <f t="shared" si="0"/>
        <v>0</v>
      </c>
      <c r="F15" s="275" t="s">
        <v>335</v>
      </c>
      <c r="G15" s="275"/>
      <c r="H15" s="276"/>
      <c r="I15" s="277">
        <f t="shared" si="1"/>
        <v>0</v>
      </c>
      <c r="J15" s="278">
        <v>0</v>
      </c>
      <c r="K15" s="274">
        <f t="shared" si="2"/>
        <v>0.01</v>
      </c>
      <c r="L15" s="279">
        <f t="shared" si="3"/>
        <v>0</v>
      </c>
      <c r="M15" s="279">
        <f t="shared" si="4"/>
        <v>0</v>
      </c>
      <c r="N15" s="280">
        <f t="shared" si="5"/>
        <v>0</v>
      </c>
    </row>
    <row r="16" spans="1:14" ht="12.75">
      <c r="A16" s="270" t="s">
        <v>593</v>
      </c>
      <c r="B16" s="271" t="s">
        <v>594</v>
      </c>
      <c r="C16" s="272">
        <v>0</v>
      </c>
      <c r="D16" s="273" t="s">
        <v>335</v>
      </c>
      <c r="E16" s="274">
        <f t="shared" si="0"/>
        <v>0</v>
      </c>
      <c r="F16" s="275" t="s">
        <v>335</v>
      </c>
      <c r="G16" s="275"/>
      <c r="H16" s="276"/>
      <c r="I16" s="277">
        <f t="shared" si="1"/>
        <v>0</v>
      </c>
      <c r="J16" s="278">
        <v>0</v>
      </c>
      <c r="K16" s="274">
        <f t="shared" si="2"/>
        <v>0.01</v>
      </c>
      <c r="L16" s="279">
        <f t="shared" si="3"/>
        <v>0</v>
      </c>
      <c r="M16" s="279">
        <f t="shared" si="4"/>
        <v>0</v>
      </c>
      <c r="N16" s="280">
        <f t="shared" si="5"/>
        <v>0</v>
      </c>
    </row>
    <row r="17" spans="1:14" ht="12.75">
      <c r="A17" s="270" t="s">
        <v>595</v>
      </c>
      <c r="B17" s="271" t="s">
        <v>857</v>
      </c>
      <c r="C17" s="272">
        <v>0</v>
      </c>
      <c r="D17" s="273" t="s">
        <v>335</v>
      </c>
      <c r="E17" s="274">
        <f t="shared" si="0"/>
        <v>0</v>
      </c>
      <c r="F17" s="275" t="s">
        <v>335</v>
      </c>
      <c r="G17" s="275"/>
      <c r="H17" s="276"/>
      <c r="I17" s="277">
        <f t="shared" si="1"/>
        <v>0</v>
      </c>
      <c r="J17" s="278">
        <v>0</v>
      </c>
      <c r="K17" s="274">
        <f t="shared" si="2"/>
        <v>0.01</v>
      </c>
      <c r="L17" s="279">
        <f t="shared" si="3"/>
        <v>0</v>
      </c>
      <c r="M17" s="279">
        <f t="shared" si="4"/>
        <v>0</v>
      </c>
      <c r="N17" s="280">
        <f t="shared" si="5"/>
        <v>0</v>
      </c>
    </row>
    <row r="18" spans="1:14" ht="12.75">
      <c r="A18" s="270" t="s">
        <v>596</v>
      </c>
      <c r="B18" s="271" t="s">
        <v>858</v>
      </c>
      <c r="C18" s="272">
        <v>0</v>
      </c>
      <c r="D18" s="273" t="s">
        <v>335</v>
      </c>
      <c r="E18" s="274">
        <f t="shared" si="0"/>
        <v>0</v>
      </c>
      <c r="F18" s="275" t="s">
        <v>335</v>
      </c>
      <c r="G18" s="275"/>
      <c r="H18" s="276"/>
      <c r="I18" s="277">
        <f t="shared" si="1"/>
        <v>0</v>
      </c>
      <c r="J18" s="278">
        <v>0</v>
      </c>
      <c r="K18" s="274">
        <f t="shared" si="2"/>
        <v>0.01</v>
      </c>
      <c r="L18" s="279">
        <f t="shared" si="3"/>
        <v>0</v>
      </c>
      <c r="M18" s="279">
        <f t="shared" si="4"/>
        <v>0</v>
      </c>
      <c r="N18" s="280">
        <f t="shared" si="5"/>
        <v>0</v>
      </c>
    </row>
    <row r="19" spans="1:14" ht="12.75">
      <c r="A19" s="270" t="s">
        <v>597</v>
      </c>
      <c r="B19" s="271" t="s">
        <v>859</v>
      </c>
      <c r="C19" s="272">
        <v>0</v>
      </c>
      <c r="D19" s="273" t="s">
        <v>335</v>
      </c>
      <c r="E19" s="274">
        <f t="shared" si="0"/>
        <v>0</v>
      </c>
      <c r="F19" s="275" t="s">
        <v>335</v>
      </c>
      <c r="G19" s="275"/>
      <c r="H19" s="276"/>
      <c r="I19" s="277">
        <f t="shared" si="1"/>
        <v>0</v>
      </c>
      <c r="J19" s="278">
        <v>0</v>
      </c>
      <c r="K19" s="274">
        <f t="shared" si="2"/>
        <v>0.01</v>
      </c>
      <c r="L19" s="279">
        <f t="shared" si="3"/>
        <v>0</v>
      </c>
      <c r="M19" s="279">
        <f t="shared" si="4"/>
        <v>0</v>
      </c>
      <c r="N19" s="280">
        <f t="shared" si="5"/>
        <v>0</v>
      </c>
    </row>
    <row r="20" spans="1:14" ht="12.75">
      <c r="A20" s="270" t="s">
        <v>598</v>
      </c>
      <c r="B20" s="271" t="s">
        <v>860</v>
      </c>
      <c r="C20" s="272">
        <v>0</v>
      </c>
      <c r="D20" s="273" t="s">
        <v>335</v>
      </c>
      <c r="E20" s="274">
        <f t="shared" si="0"/>
        <v>0</v>
      </c>
      <c r="F20" s="275" t="s">
        <v>335</v>
      </c>
      <c r="G20" s="275"/>
      <c r="H20" s="276"/>
      <c r="I20" s="277">
        <f t="shared" si="1"/>
        <v>0</v>
      </c>
      <c r="J20" s="278">
        <v>0</v>
      </c>
      <c r="K20" s="274">
        <f t="shared" si="2"/>
        <v>0.01</v>
      </c>
      <c r="L20" s="279">
        <f t="shared" si="3"/>
        <v>0</v>
      </c>
      <c r="M20" s="279">
        <f t="shared" si="4"/>
        <v>0</v>
      </c>
      <c r="N20" s="280">
        <f t="shared" si="5"/>
        <v>0</v>
      </c>
    </row>
    <row r="21" spans="1:14" ht="12.75">
      <c r="A21" s="270" t="s">
        <v>599</v>
      </c>
      <c r="B21" s="271" t="s">
        <v>600</v>
      </c>
      <c r="C21" s="272">
        <v>0</v>
      </c>
      <c r="D21" s="273" t="s">
        <v>335</v>
      </c>
      <c r="E21" s="274">
        <f t="shared" si="0"/>
        <v>0</v>
      </c>
      <c r="F21" s="275" t="s">
        <v>335</v>
      </c>
      <c r="G21" s="275"/>
      <c r="H21" s="276"/>
      <c r="I21" s="277">
        <f t="shared" si="1"/>
        <v>0</v>
      </c>
      <c r="J21" s="278">
        <v>0</v>
      </c>
      <c r="K21" s="274">
        <f t="shared" si="2"/>
        <v>0.01</v>
      </c>
      <c r="L21" s="279">
        <f t="shared" si="3"/>
        <v>0</v>
      </c>
      <c r="M21" s="279">
        <f t="shared" si="4"/>
        <v>0</v>
      </c>
      <c r="N21" s="280">
        <f t="shared" si="5"/>
        <v>0</v>
      </c>
    </row>
    <row r="22" spans="1:14" ht="12.75">
      <c r="A22" s="270" t="s">
        <v>601</v>
      </c>
      <c r="B22" s="271" t="s">
        <v>602</v>
      </c>
      <c r="C22" s="272">
        <v>0</v>
      </c>
      <c r="D22" s="273" t="s">
        <v>335</v>
      </c>
      <c r="E22" s="274">
        <f t="shared" si="0"/>
        <v>0</v>
      </c>
      <c r="F22" s="275" t="s">
        <v>335</v>
      </c>
      <c r="G22" s="275"/>
      <c r="H22" s="276"/>
      <c r="I22" s="277">
        <f t="shared" si="1"/>
        <v>0</v>
      </c>
      <c r="J22" s="278">
        <v>0</v>
      </c>
      <c r="K22" s="274">
        <f t="shared" si="2"/>
        <v>0.01</v>
      </c>
      <c r="L22" s="279">
        <f t="shared" si="3"/>
        <v>0</v>
      </c>
      <c r="M22" s="279">
        <f t="shared" si="4"/>
        <v>0</v>
      </c>
      <c r="N22" s="280">
        <f t="shared" si="5"/>
        <v>0</v>
      </c>
    </row>
    <row r="23" spans="1:14" ht="12.75">
      <c r="A23" s="270" t="s">
        <v>603</v>
      </c>
      <c r="B23" s="271" t="s">
        <v>604</v>
      </c>
      <c r="C23" s="272">
        <v>0</v>
      </c>
      <c r="D23" s="273" t="s">
        <v>335</v>
      </c>
      <c r="E23" s="274">
        <f t="shared" si="0"/>
        <v>0</v>
      </c>
      <c r="F23" s="275" t="s">
        <v>335</v>
      </c>
      <c r="G23" s="275"/>
      <c r="H23" s="276"/>
      <c r="I23" s="277">
        <f t="shared" si="1"/>
        <v>0</v>
      </c>
      <c r="J23" s="278">
        <v>0</v>
      </c>
      <c r="K23" s="274">
        <f t="shared" si="2"/>
        <v>0.01</v>
      </c>
      <c r="L23" s="279">
        <f t="shared" si="3"/>
        <v>0</v>
      </c>
      <c r="M23" s="279">
        <f t="shared" si="4"/>
        <v>0</v>
      </c>
      <c r="N23" s="280">
        <f t="shared" si="5"/>
        <v>0</v>
      </c>
    </row>
    <row r="24" spans="1:14" ht="12.75">
      <c r="A24" s="270" t="s">
        <v>605</v>
      </c>
      <c r="B24" s="271" t="s">
        <v>861</v>
      </c>
      <c r="C24" s="272">
        <v>0</v>
      </c>
      <c r="D24" s="273" t="s">
        <v>335</v>
      </c>
      <c r="E24" s="274">
        <f t="shared" si="0"/>
        <v>0</v>
      </c>
      <c r="F24" s="275" t="s">
        <v>335</v>
      </c>
      <c r="G24" s="275"/>
      <c r="H24" s="276"/>
      <c r="I24" s="277">
        <f t="shared" si="1"/>
        <v>0</v>
      </c>
      <c r="J24" s="278">
        <v>0</v>
      </c>
      <c r="K24" s="274">
        <f t="shared" si="2"/>
        <v>0.01</v>
      </c>
      <c r="L24" s="279">
        <f t="shared" si="3"/>
        <v>0</v>
      </c>
      <c r="M24" s="279">
        <f t="shared" si="4"/>
        <v>0</v>
      </c>
      <c r="N24" s="280">
        <f t="shared" si="5"/>
        <v>0</v>
      </c>
    </row>
    <row r="25" spans="1:14" ht="12.75">
      <c r="A25" s="490" t="s">
        <v>606</v>
      </c>
      <c r="B25" s="271" t="s">
        <v>862</v>
      </c>
      <c r="C25" s="272">
        <v>0</v>
      </c>
      <c r="D25" s="273" t="s">
        <v>335</v>
      </c>
      <c r="E25" s="274">
        <f>+ROUND(C25/1000,0)</f>
        <v>0</v>
      </c>
      <c r="F25" s="275" t="s">
        <v>335</v>
      </c>
      <c r="G25" s="275"/>
      <c r="H25" s="276"/>
      <c r="I25" s="277">
        <f>+E25</f>
        <v>0</v>
      </c>
      <c r="J25" s="278">
        <v>0</v>
      </c>
      <c r="K25" s="274">
        <f t="shared" si="2"/>
        <v>0.01</v>
      </c>
      <c r="L25" s="279">
        <f t="shared" si="3"/>
        <v>0</v>
      </c>
      <c r="M25" s="279">
        <f t="shared" si="4"/>
        <v>0</v>
      </c>
      <c r="N25" s="280">
        <f t="shared" si="5"/>
        <v>0</v>
      </c>
    </row>
    <row r="26" spans="1:14" ht="12.75">
      <c r="A26" s="490" t="s">
        <v>863</v>
      </c>
      <c r="B26" s="271" t="s">
        <v>607</v>
      </c>
      <c r="C26" s="272">
        <v>0</v>
      </c>
      <c r="D26" s="273" t="s">
        <v>335</v>
      </c>
      <c r="E26" s="274">
        <f t="shared" si="0"/>
        <v>0</v>
      </c>
      <c r="F26" s="275" t="s">
        <v>335</v>
      </c>
      <c r="G26" s="275"/>
      <c r="H26" s="276"/>
      <c r="I26" s="277">
        <f t="shared" si="1"/>
        <v>0</v>
      </c>
      <c r="J26" s="278">
        <v>0</v>
      </c>
      <c r="K26" s="274">
        <f t="shared" si="2"/>
        <v>0.01</v>
      </c>
      <c r="L26" s="279">
        <f t="shared" si="3"/>
        <v>0</v>
      </c>
      <c r="M26" s="279">
        <f t="shared" si="4"/>
        <v>0</v>
      </c>
      <c r="N26" s="280">
        <f t="shared" si="5"/>
        <v>0</v>
      </c>
    </row>
    <row r="27" spans="1:14" ht="12.75">
      <c r="A27" s="490" t="s">
        <v>608</v>
      </c>
      <c r="B27" s="271" t="s">
        <v>609</v>
      </c>
      <c r="C27" s="272">
        <v>0</v>
      </c>
      <c r="D27" s="273" t="s">
        <v>335</v>
      </c>
      <c r="E27" s="274">
        <f t="shared" si="0"/>
        <v>0</v>
      </c>
      <c r="F27" s="275" t="s">
        <v>335</v>
      </c>
      <c r="G27" s="275"/>
      <c r="H27" s="276"/>
      <c r="I27" s="277">
        <f t="shared" si="1"/>
        <v>0</v>
      </c>
      <c r="J27" s="278">
        <v>0</v>
      </c>
      <c r="K27" s="274">
        <f t="shared" si="2"/>
        <v>0.01</v>
      </c>
      <c r="L27" s="279">
        <f t="shared" si="3"/>
        <v>0</v>
      </c>
      <c r="M27" s="279">
        <f t="shared" si="4"/>
        <v>0</v>
      </c>
      <c r="N27" s="280">
        <f t="shared" si="5"/>
        <v>0</v>
      </c>
    </row>
    <row r="28" spans="1:14" ht="12.75">
      <c r="A28" s="270" t="s">
        <v>610</v>
      </c>
      <c r="B28" s="271" t="s">
        <v>611</v>
      </c>
      <c r="C28" s="272">
        <v>0</v>
      </c>
      <c r="D28" s="273" t="s">
        <v>335</v>
      </c>
      <c r="E28" s="274">
        <f t="shared" si="0"/>
        <v>0</v>
      </c>
      <c r="F28" s="275" t="s">
        <v>335</v>
      </c>
      <c r="G28" s="275"/>
      <c r="H28" s="276"/>
      <c r="I28" s="277">
        <f t="shared" si="1"/>
        <v>0</v>
      </c>
      <c r="J28" s="278">
        <v>0</v>
      </c>
      <c r="K28" s="274">
        <f t="shared" si="2"/>
        <v>0.01</v>
      </c>
      <c r="L28" s="279">
        <f t="shared" si="3"/>
        <v>0</v>
      </c>
      <c r="M28" s="279">
        <f t="shared" si="4"/>
        <v>0</v>
      </c>
      <c r="N28" s="280">
        <f t="shared" si="5"/>
        <v>0</v>
      </c>
    </row>
    <row r="29" spans="1:14" ht="12.75">
      <c r="A29" s="270" t="s">
        <v>612</v>
      </c>
      <c r="B29" s="271" t="s">
        <v>613</v>
      </c>
      <c r="C29" s="272">
        <v>0</v>
      </c>
      <c r="D29" s="273" t="s">
        <v>335</v>
      </c>
      <c r="E29" s="274">
        <f t="shared" si="0"/>
        <v>0</v>
      </c>
      <c r="F29" s="275" t="s">
        <v>335</v>
      </c>
      <c r="G29" s="275"/>
      <c r="H29" s="276"/>
      <c r="I29" s="277">
        <f t="shared" si="1"/>
        <v>0</v>
      </c>
      <c r="J29" s="278">
        <v>0</v>
      </c>
      <c r="K29" s="274">
        <f t="shared" si="2"/>
        <v>0.01</v>
      </c>
      <c r="L29" s="279">
        <f t="shared" si="3"/>
        <v>0</v>
      </c>
      <c r="M29" s="279">
        <f t="shared" si="4"/>
        <v>0</v>
      </c>
      <c r="N29" s="280">
        <f t="shared" si="5"/>
        <v>0</v>
      </c>
    </row>
    <row r="30" spans="1:14" ht="12.75">
      <c r="A30" s="270" t="s">
        <v>614</v>
      </c>
      <c r="B30" s="271" t="s">
        <v>615</v>
      </c>
      <c r="C30" s="272">
        <v>0</v>
      </c>
      <c r="D30" s="273" t="s">
        <v>335</v>
      </c>
      <c r="E30" s="274">
        <f t="shared" si="0"/>
        <v>0</v>
      </c>
      <c r="F30" s="275" t="s">
        <v>335</v>
      </c>
      <c r="G30" s="275"/>
      <c r="H30" s="276"/>
      <c r="I30" s="277">
        <f t="shared" si="1"/>
        <v>0</v>
      </c>
      <c r="J30" s="278">
        <v>0</v>
      </c>
      <c r="K30" s="274">
        <f t="shared" si="2"/>
        <v>0.01</v>
      </c>
      <c r="L30" s="279">
        <f t="shared" si="3"/>
        <v>0</v>
      </c>
      <c r="M30" s="279">
        <f t="shared" si="4"/>
        <v>0</v>
      </c>
      <c r="N30" s="280">
        <f t="shared" si="5"/>
        <v>0</v>
      </c>
    </row>
    <row r="31" spans="1:14" ht="12.75">
      <c r="A31" s="270" t="s">
        <v>616</v>
      </c>
      <c r="B31" s="271" t="s">
        <v>617</v>
      </c>
      <c r="C31" s="272">
        <v>0</v>
      </c>
      <c r="D31" s="273" t="s">
        <v>335</v>
      </c>
      <c r="E31" s="274">
        <f t="shared" si="0"/>
        <v>0</v>
      </c>
      <c r="F31" s="275" t="s">
        <v>335</v>
      </c>
      <c r="G31" s="275"/>
      <c r="H31" s="276"/>
      <c r="I31" s="277">
        <f t="shared" si="1"/>
        <v>0</v>
      </c>
      <c r="J31" s="278">
        <v>0</v>
      </c>
      <c r="K31" s="274">
        <f t="shared" si="2"/>
        <v>0.01</v>
      </c>
      <c r="L31" s="279">
        <f t="shared" si="3"/>
        <v>0</v>
      </c>
      <c r="M31" s="279">
        <f t="shared" si="4"/>
        <v>0</v>
      </c>
      <c r="N31" s="280">
        <f t="shared" si="5"/>
        <v>0</v>
      </c>
    </row>
    <row r="32" spans="1:14" ht="12.75">
      <c r="A32" s="270" t="s">
        <v>618</v>
      </c>
      <c r="B32" s="271" t="s">
        <v>864</v>
      </c>
      <c r="C32" s="272">
        <v>0</v>
      </c>
      <c r="D32" s="273" t="s">
        <v>335</v>
      </c>
      <c r="E32" s="274">
        <f t="shared" si="0"/>
        <v>0</v>
      </c>
      <c r="F32" s="275" t="s">
        <v>335</v>
      </c>
      <c r="G32" s="275"/>
      <c r="H32" s="276"/>
      <c r="I32" s="277">
        <f t="shared" si="1"/>
        <v>0</v>
      </c>
      <c r="J32" s="278">
        <v>0</v>
      </c>
      <c r="K32" s="274">
        <f t="shared" si="2"/>
        <v>0.01</v>
      </c>
      <c r="L32" s="279">
        <f t="shared" si="3"/>
        <v>0</v>
      </c>
      <c r="M32" s="279">
        <f t="shared" si="4"/>
        <v>0</v>
      </c>
      <c r="N32" s="280">
        <f t="shared" si="5"/>
        <v>0</v>
      </c>
    </row>
    <row r="33" spans="1:14" ht="12.75">
      <c r="A33" s="270" t="s">
        <v>619</v>
      </c>
      <c r="B33" s="271" t="s">
        <v>620</v>
      </c>
      <c r="C33" s="272">
        <v>0</v>
      </c>
      <c r="D33" s="273" t="s">
        <v>335</v>
      </c>
      <c r="E33" s="274">
        <f t="shared" si="0"/>
        <v>0</v>
      </c>
      <c r="F33" s="275" t="s">
        <v>335</v>
      </c>
      <c r="G33" s="275"/>
      <c r="H33" s="276"/>
      <c r="I33" s="277">
        <f t="shared" si="1"/>
        <v>0</v>
      </c>
      <c r="J33" s="278">
        <v>0</v>
      </c>
      <c r="K33" s="274">
        <f t="shared" si="2"/>
        <v>0.01</v>
      </c>
      <c r="L33" s="279">
        <f t="shared" si="3"/>
        <v>0</v>
      </c>
      <c r="M33" s="279">
        <f t="shared" si="4"/>
        <v>0</v>
      </c>
      <c r="N33" s="280">
        <f t="shared" si="5"/>
        <v>0</v>
      </c>
    </row>
    <row r="34" spans="1:14" ht="12.75">
      <c r="A34" s="270" t="s">
        <v>621</v>
      </c>
      <c r="B34" s="271" t="s">
        <v>865</v>
      </c>
      <c r="C34" s="272">
        <v>0</v>
      </c>
      <c r="D34" s="273" t="s">
        <v>335</v>
      </c>
      <c r="E34" s="274">
        <f t="shared" si="0"/>
        <v>0</v>
      </c>
      <c r="F34" s="275" t="s">
        <v>335</v>
      </c>
      <c r="G34" s="275"/>
      <c r="H34" s="276"/>
      <c r="I34" s="277">
        <f t="shared" si="1"/>
        <v>0</v>
      </c>
      <c r="J34" s="278">
        <v>0</v>
      </c>
      <c r="K34" s="274">
        <f t="shared" si="2"/>
        <v>0.01</v>
      </c>
      <c r="L34" s="279">
        <f t="shared" si="3"/>
        <v>0</v>
      </c>
      <c r="M34" s="279">
        <f t="shared" si="4"/>
        <v>0</v>
      </c>
      <c r="N34" s="280">
        <f t="shared" si="5"/>
        <v>0</v>
      </c>
    </row>
    <row r="35" spans="1:14" ht="12.75">
      <c r="A35" s="270" t="s">
        <v>622</v>
      </c>
      <c r="B35" s="271" t="s">
        <v>623</v>
      </c>
      <c r="C35" s="272">
        <v>0</v>
      </c>
      <c r="D35" s="273" t="s">
        <v>335</v>
      </c>
      <c r="E35" s="274">
        <f t="shared" si="0"/>
        <v>0</v>
      </c>
      <c r="F35" s="275" t="s">
        <v>335</v>
      </c>
      <c r="G35" s="275"/>
      <c r="H35" s="276"/>
      <c r="I35" s="277">
        <f t="shared" si="1"/>
        <v>0</v>
      </c>
      <c r="J35" s="278">
        <v>0</v>
      </c>
      <c r="K35" s="274">
        <f t="shared" si="2"/>
        <v>0.01</v>
      </c>
      <c r="L35" s="279">
        <f t="shared" si="3"/>
        <v>0</v>
      </c>
      <c r="M35" s="279">
        <f t="shared" si="4"/>
        <v>0</v>
      </c>
      <c r="N35" s="280">
        <f t="shared" si="5"/>
        <v>0</v>
      </c>
    </row>
    <row r="36" spans="1:14" ht="12.75">
      <c r="A36" s="270" t="s">
        <v>624</v>
      </c>
      <c r="B36" s="271" t="s">
        <v>625</v>
      </c>
      <c r="C36" s="272">
        <v>0</v>
      </c>
      <c r="D36" s="273" t="s">
        <v>335</v>
      </c>
      <c r="E36" s="274">
        <f t="shared" si="0"/>
        <v>0</v>
      </c>
      <c r="F36" s="275" t="s">
        <v>335</v>
      </c>
      <c r="G36" s="275"/>
      <c r="H36" s="276"/>
      <c r="I36" s="277">
        <f t="shared" si="1"/>
        <v>0</v>
      </c>
      <c r="J36" s="278">
        <v>0</v>
      </c>
      <c r="K36" s="274">
        <f t="shared" si="2"/>
        <v>0.01</v>
      </c>
      <c r="L36" s="279">
        <f t="shared" si="3"/>
        <v>0</v>
      </c>
      <c r="M36" s="279">
        <f t="shared" si="4"/>
        <v>0</v>
      </c>
      <c r="N36" s="280">
        <f t="shared" si="5"/>
        <v>0</v>
      </c>
    </row>
    <row r="37" spans="1:14" ht="12.75">
      <c r="A37" s="270" t="s">
        <v>626</v>
      </c>
      <c r="B37" s="271" t="s">
        <v>627</v>
      </c>
      <c r="C37" s="272">
        <v>0</v>
      </c>
      <c r="D37" s="273" t="s">
        <v>335</v>
      </c>
      <c r="E37" s="274">
        <f t="shared" si="0"/>
        <v>0</v>
      </c>
      <c r="F37" s="275" t="s">
        <v>335</v>
      </c>
      <c r="G37" s="275"/>
      <c r="H37" s="276"/>
      <c r="I37" s="277">
        <f t="shared" si="1"/>
        <v>0</v>
      </c>
      <c r="J37" s="278">
        <v>0</v>
      </c>
      <c r="K37" s="274">
        <f t="shared" si="2"/>
        <v>0.01</v>
      </c>
      <c r="L37" s="279">
        <f t="shared" si="3"/>
        <v>0</v>
      </c>
      <c r="M37" s="279">
        <f t="shared" si="4"/>
        <v>0</v>
      </c>
      <c r="N37" s="280">
        <f t="shared" si="5"/>
        <v>0</v>
      </c>
    </row>
    <row r="38" spans="1:14" ht="12.75">
      <c r="A38" s="270" t="s">
        <v>628</v>
      </c>
      <c r="B38" s="271" t="s">
        <v>629</v>
      </c>
      <c r="C38" s="272">
        <v>0</v>
      </c>
      <c r="D38" s="273" t="s">
        <v>335</v>
      </c>
      <c r="E38" s="274">
        <f t="shared" si="0"/>
        <v>0</v>
      </c>
      <c r="F38" s="275" t="s">
        <v>335</v>
      </c>
      <c r="G38" s="275"/>
      <c r="H38" s="276"/>
      <c r="I38" s="277">
        <f t="shared" si="1"/>
        <v>0</v>
      </c>
      <c r="J38" s="278">
        <v>0</v>
      </c>
      <c r="K38" s="274">
        <f t="shared" si="2"/>
        <v>0.01</v>
      </c>
      <c r="L38" s="279">
        <f t="shared" si="3"/>
        <v>0</v>
      </c>
      <c r="M38" s="279">
        <f t="shared" si="4"/>
        <v>0</v>
      </c>
      <c r="N38" s="280">
        <f t="shared" si="5"/>
        <v>0</v>
      </c>
    </row>
    <row r="39" spans="1:14" ht="12.75">
      <c r="A39" s="270" t="s">
        <v>630</v>
      </c>
      <c r="B39" s="271" t="s">
        <v>631</v>
      </c>
      <c r="C39" s="272">
        <v>0</v>
      </c>
      <c r="D39" s="273" t="s">
        <v>335</v>
      </c>
      <c r="E39" s="274">
        <f t="shared" si="0"/>
        <v>0</v>
      </c>
      <c r="F39" s="275" t="s">
        <v>335</v>
      </c>
      <c r="G39" s="275"/>
      <c r="H39" s="276"/>
      <c r="I39" s="277">
        <f t="shared" si="1"/>
        <v>0</v>
      </c>
      <c r="J39" s="278">
        <v>0</v>
      </c>
      <c r="K39" s="274">
        <f t="shared" si="2"/>
        <v>0.01</v>
      </c>
      <c r="L39" s="279">
        <f t="shared" si="3"/>
        <v>0</v>
      </c>
      <c r="M39" s="279">
        <f t="shared" si="4"/>
        <v>0</v>
      </c>
      <c r="N39" s="280">
        <f t="shared" si="5"/>
        <v>0</v>
      </c>
    </row>
    <row r="40" spans="1:14" ht="12.75">
      <c r="A40" s="270" t="s">
        <v>632</v>
      </c>
      <c r="B40" s="271" t="s">
        <v>633</v>
      </c>
      <c r="C40" s="272">
        <v>0</v>
      </c>
      <c r="D40" s="273" t="s">
        <v>335</v>
      </c>
      <c r="E40" s="274">
        <f t="shared" si="0"/>
        <v>0</v>
      </c>
      <c r="F40" s="275" t="s">
        <v>335</v>
      </c>
      <c r="G40" s="275"/>
      <c r="H40" s="276"/>
      <c r="I40" s="277">
        <f t="shared" si="1"/>
        <v>0</v>
      </c>
      <c r="J40" s="278">
        <v>0</v>
      </c>
      <c r="K40" s="274">
        <f t="shared" si="2"/>
        <v>0.01</v>
      </c>
      <c r="L40" s="279">
        <f t="shared" si="3"/>
        <v>0</v>
      </c>
      <c r="M40" s="279">
        <f t="shared" si="4"/>
        <v>0</v>
      </c>
      <c r="N40" s="280">
        <f t="shared" si="5"/>
        <v>0</v>
      </c>
    </row>
    <row r="41" spans="1:14" ht="12.75">
      <c r="A41" s="270" t="s">
        <v>634</v>
      </c>
      <c r="B41" s="271" t="s">
        <v>635</v>
      </c>
      <c r="C41" s="272">
        <v>0</v>
      </c>
      <c r="D41" s="273" t="s">
        <v>335</v>
      </c>
      <c r="E41" s="274">
        <f t="shared" si="0"/>
        <v>0</v>
      </c>
      <c r="F41" s="275" t="s">
        <v>335</v>
      </c>
      <c r="G41" s="275"/>
      <c r="H41" s="276"/>
      <c r="I41" s="277">
        <f t="shared" si="1"/>
        <v>0</v>
      </c>
      <c r="J41" s="278">
        <v>0</v>
      </c>
      <c r="K41" s="274">
        <f t="shared" si="2"/>
        <v>0.01</v>
      </c>
      <c r="L41" s="279">
        <f t="shared" si="3"/>
        <v>0</v>
      </c>
      <c r="M41" s="279">
        <f t="shared" si="4"/>
        <v>0</v>
      </c>
      <c r="N41" s="280">
        <f t="shared" si="5"/>
        <v>0</v>
      </c>
    </row>
    <row r="42" spans="1:14" ht="12.75">
      <c r="A42" s="270" t="s">
        <v>636</v>
      </c>
      <c r="B42" s="271" t="s">
        <v>866</v>
      </c>
      <c r="C42" s="272">
        <v>0</v>
      </c>
      <c r="D42" s="273" t="s">
        <v>335</v>
      </c>
      <c r="E42" s="274">
        <f t="shared" si="0"/>
        <v>0</v>
      </c>
      <c r="F42" s="275" t="s">
        <v>335</v>
      </c>
      <c r="G42" s="275"/>
      <c r="H42" s="276"/>
      <c r="I42" s="277">
        <f t="shared" si="1"/>
        <v>0</v>
      </c>
      <c r="J42" s="278">
        <v>0</v>
      </c>
      <c r="K42" s="274">
        <f t="shared" si="2"/>
        <v>0.01</v>
      </c>
      <c r="L42" s="279">
        <f t="shared" si="3"/>
        <v>0</v>
      </c>
      <c r="M42" s="279">
        <f t="shared" si="4"/>
        <v>0</v>
      </c>
      <c r="N42" s="280">
        <f t="shared" si="5"/>
        <v>0</v>
      </c>
    </row>
    <row r="43" spans="1:14" ht="12.75">
      <c r="A43" s="270" t="s">
        <v>637</v>
      </c>
      <c r="B43" s="271" t="s">
        <v>638</v>
      </c>
      <c r="C43" s="272">
        <v>0</v>
      </c>
      <c r="D43" s="273" t="s">
        <v>335</v>
      </c>
      <c r="E43" s="274">
        <f t="shared" si="0"/>
        <v>0</v>
      </c>
      <c r="F43" s="275" t="s">
        <v>335</v>
      </c>
      <c r="G43" s="275"/>
      <c r="H43" s="276"/>
      <c r="I43" s="277">
        <f t="shared" si="1"/>
        <v>0</v>
      </c>
      <c r="J43" s="278">
        <v>0</v>
      </c>
      <c r="K43" s="274">
        <f t="shared" si="2"/>
        <v>0.01</v>
      </c>
      <c r="L43" s="279">
        <f t="shared" si="3"/>
        <v>0</v>
      </c>
      <c r="M43" s="279">
        <f t="shared" si="4"/>
        <v>0</v>
      </c>
      <c r="N43" s="280">
        <f t="shared" si="5"/>
        <v>0</v>
      </c>
    </row>
    <row r="44" spans="1:14" ht="12.75">
      <c r="A44" s="270" t="s">
        <v>639</v>
      </c>
      <c r="B44" s="271" t="s">
        <v>640</v>
      </c>
      <c r="C44" s="272">
        <v>0</v>
      </c>
      <c r="D44" s="273" t="s">
        <v>335</v>
      </c>
      <c r="E44" s="274">
        <f t="shared" si="0"/>
        <v>0</v>
      </c>
      <c r="F44" s="275" t="s">
        <v>335</v>
      </c>
      <c r="G44" s="275"/>
      <c r="H44" s="276"/>
      <c r="I44" s="277">
        <f t="shared" si="1"/>
        <v>0</v>
      </c>
      <c r="J44" s="278">
        <v>0</v>
      </c>
      <c r="K44" s="274">
        <f t="shared" si="2"/>
        <v>0.01</v>
      </c>
      <c r="L44" s="279">
        <f t="shared" si="3"/>
        <v>0</v>
      </c>
      <c r="M44" s="279">
        <f t="shared" si="4"/>
        <v>0</v>
      </c>
      <c r="N44" s="280">
        <f t="shared" si="5"/>
        <v>0</v>
      </c>
    </row>
    <row r="45" spans="1:14" ht="13.5" thickBot="1">
      <c r="A45" s="281" t="s">
        <v>641</v>
      </c>
      <c r="B45" s="282" t="s">
        <v>642</v>
      </c>
      <c r="C45" s="283">
        <v>0</v>
      </c>
      <c r="D45" s="284" t="s">
        <v>335</v>
      </c>
      <c r="E45" s="285">
        <f t="shared" si="0"/>
        <v>0</v>
      </c>
      <c r="F45" s="286" t="s">
        <v>335</v>
      </c>
      <c r="G45" s="286"/>
      <c r="H45" s="287"/>
      <c r="I45" s="288">
        <f t="shared" si="1"/>
        <v>0</v>
      </c>
      <c r="J45" s="289">
        <v>0</v>
      </c>
      <c r="K45" s="285">
        <f t="shared" si="2"/>
        <v>0.01</v>
      </c>
      <c r="L45" s="290">
        <f t="shared" si="3"/>
        <v>0</v>
      </c>
      <c r="M45" s="290">
        <f t="shared" si="4"/>
        <v>0</v>
      </c>
      <c r="N45" s="291">
        <f t="shared" si="5"/>
        <v>0</v>
      </c>
    </row>
    <row r="46" spans="1:14" ht="13.5" thickTop="1">
      <c r="A46" s="292" t="s">
        <v>643</v>
      </c>
      <c r="B46" s="293" t="s">
        <v>644</v>
      </c>
      <c r="C46" s="261">
        <v>0</v>
      </c>
      <c r="D46" s="262" t="s">
        <v>335</v>
      </c>
      <c r="E46" s="263">
        <f t="shared" si="0"/>
        <v>0</v>
      </c>
      <c r="F46" s="264" t="s">
        <v>335</v>
      </c>
      <c r="G46" s="264"/>
      <c r="H46" s="265"/>
      <c r="I46" s="266">
        <f t="shared" si="1"/>
        <v>0</v>
      </c>
      <c r="J46" s="267">
        <v>0</v>
      </c>
      <c r="K46" s="263">
        <f t="shared" si="2"/>
        <v>0.01</v>
      </c>
      <c r="L46" s="268">
        <f t="shared" si="3"/>
        <v>0</v>
      </c>
      <c r="M46" s="268">
        <f t="shared" si="4"/>
        <v>0</v>
      </c>
      <c r="N46" s="269">
        <f t="shared" si="5"/>
        <v>0</v>
      </c>
    </row>
    <row r="47" spans="1:14" ht="12.75">
      <c r="A47" s="270" t="s">
        <v>645</v>
      </c>
      <c r="B47" s="271" t="s">
        <v>646</v>
      </c>
      <c r="C47" s="272">
        <v>0</v>
      </c>
      <c r="D47" s="273" t="s">
        <v>335</v>
      </c>
      <c r="E47" s="274">
        <f t="shared" si="0"/>
        <v>0</v>
      </c>
      <c r="F47" s="275" t="s">
        <v>335</v>
      </c>
      <c r="G47" s="275"/>
      <c r="H47" s="276"/>
      <c r="I47" s="277">
        <f t="shared" si="1"/>
        <v>0</v>
      </c>
      <c r="J47" s="278">
        <v>0</v>
      </c>
      <c r="K47" s="274">
        <f t="shared" si="2"/>
        <v>0.01</v>
      </c>
      <c r="L47" s="279">
        <f t="shared" si="3"/>
        <v>0</v>
      </c>
      <c r="M47" s="279">
        <f t="shared" si="4"/>
        <v>0</v>
      </c>
      <c r="N47" s="280">
        <f t="shared" si="5"/>
        <v>0</v>
      </c>
    </row>
    <row r="48" spans="1:14" ht="12.75">
      <c r="A48" s="270" t="s">
        <v>647</v>
      </c>
      <c r="B48" s="271" t="s">
        <v>648</v>
      </c>
      <c r="C48" s="272">
        <v>0</v>
      </c>
      <c r="D48" s="273" t="s">
        <v>335</v>
      </c>
      <c r="E48" s="274">
        <f t="shared" si="0"/>
        <v>0</v>
      </c>
      <c r="F48" s="275" t="s">
        <v>335</v>
      </c>
      <c r="G48" s="275"/>
      <c r="H48" s="276"/>
      <c r="I48" s="277">
        <f t="shared" si="1"/>
        <v>0</v>
      </c>
      <c r="J48" s="278">
        <v>0</v>
      </c>
      <c r="K48" s="274">
        <f t="shared" si="2"/>
        <v>0.01</v>
      </c>
      <c r="L48" s="279">
        <f t="shared" si="3"/>
        <v>0</v>
      </c>
      <c r="M48" s="279">
        <f t="shared" si="4"/>
        <v>0</v>
      </c>
      <c r="N48" s="280">
        <f t="shared" si="5"/>
        <v>0</v>
      </c>
    </row>
    <row r="49" spans="1:14" ht="12.75">
      <c r="A49" s="270" t="s">
        <v>649</v>
      </c>
      <c r="B49" s="271" t="s">
        <v>650</v>
      </c>
      <c r="C49" s="272">
        <v>0</v>
      </c>
      <c r="D49" s="273" t="s">
        <v>335</v>
      </c>
      <c r="E49" s="274">
        <f t="shared" si="0"/>
        <v>0</v>
      </c>
      <c r="F49" s="275" t="s">
        <v>335</v>
      </c>
      <c r="G49" s="275"/>
      <c r="H49" s="276"/>
      <c r="I49" s="277">
        <f t="shared" si="1"/>
        <v>0</v>
      </c>
      <c r="J49" s="278">
        <v>0</v>
      </c>
      <c r="K49" s="274">
        <f t="shared" si="2"/>
        <v>0.01</v>
      </c>
      <c r="L49" s="279">
        <f t="shared" si="3"/>
        <v>0</v>
      </c>
      <c r="M49" s="279">
        <f t="shared" si="4"/>
        <v>0</v>
      </c>
      <c r="N49" s="280">
        <f t="shared" si="5"/>
        <v>0</v>
      </c>
    </row>
    <row r="50" spans="1:14" ht="12.75">
      <c r="A50" s="270" t="s">
        <v>651</v>
      </c>
      <c r="B50" s="271" t="s">
        <v>652</v>
      </c>
      <c r="C50" s="272">
        <v>0</v>
      </c>
      <c r="D50" s="273" t="s">
        <v>335</v>
      </c>
      <c r="E50" s="274">
        <f t="shared" si="0"/>
        <v>0</v>
      </c>
      <c r="F50" s="275" t="s">
        <v>335</v>
      </c>
      <c r="G50" s="275"/>
      <c r="H50" s="276"/>
      <c r="I50" s="277">
        <f t="shared" si="1"/>
        <v>0</v>
      </c>
      <c r="J50" s="278">
        <v>0</v>
      </c>
      <c r="K50" s="274">
        <f t="shared" si="2"/>
        <v>0.01</v>
      </c>
      <c r="L50" s="279">
        <f t="shared" si="3"/>
        <v>0</v>
      </c>
      <c r="M50" s="279">
        <f t="shared" si="4"/>
        <v>0</v>
      </c>
      <c r="N50" s="280">
        <f t="shared" si="5"/>
        <v>0</v>
      </c>
    </row>
    <row r="51" spans="1:14" ht="12.75">
      <c r="A51" s="270" t="s">
        <v>653</v>
      </c>
      <c r="B51" s="271" t="s">
        <v>654</v>
      </c>
      <c r="C51" s="272">
        <v>0</v>
      </c>
      <c r="D51" s="273" t="s">
        <v>335</v>
      </c>
      <c r="E51" s="274">
        <f t="shared" si="0"/>
        <v>0</v>
      </c>
      <c r="F51" s="275" t="s">
        <v>335</v>
      </c>
      <c r="G51" s="275"/>
      <c r="H51" s="276"/>
      <c r="I51" s="277">
        <f t="shared" si="1"/>
        <v>0</v>
      </c>
      <c r="J51" s="278">
        <v>0</v>
      </c>
      <c r="K51" s="274">
        <f t="shared" si="2"/>
        <v>0.01</v>
      </c>
      <c r="L51" s="279">
        <f t="shared" si="3"/>
        <v>0</v>
      </c>
      <c r="M51" s="279">
        <f t="shared" si="4"/>
        <v>0</v>
      </c>
      <c r="N51" s="280">
        <f t="shared" si="5"/>
        <v>0</v>
      </c>
    </row>
    <row r="52" spans="1:14" ht="12.75">
      <c r="A52" s="270" t="s">
        <v>655</v>
      </c>
      <c r="B52" s="271" t="s">
        <v>656</v>
      </c>
      <c r="C52" s="272">
        <v>0</v>
      </c>
      <c r="D52" s="273" t="s">
        <v>335</v>
      </c>
      <c r="E52" s="274">
        <f t="shared" si="0"/>
        <v>0</v>
      </c>
      <c r="F52" s="275" t="s">
        <v>335</v>
      </c>
      <c r="G52" s="275"/>
      <c r="H52" s="276"/>
      <c r="I52" s="277">
        <f t="shared" si="1"/>
        <v>0</v>
      </c>
      <c r="J52" s="278">
        <v>0</v>
      </c>
      <c r="K52" s="274">
        <f t="shared" si="2"/>
        <v>0.01</v>
      </c>
      <c r="L52" s="279">
        <f t="shared" si="3"/>
        <v>0</v>
      </c>
      <c r="M52" s="279">
        <f t="shared" si="4"/>
        <v>0</v>
      </c>
      <c r="N52" s="280">
        <f t="shared" si="5"/>
        <v>0</v>
      </c>
    </row>
    <row r="53" spans="1:14" ht="12.75">
      <c r="A53" s="270" t="s">
        <v>657</v>
      </c>
      <c r="B53" s="271" t="s">
        <v>658</v>
      </c>
      <c r="C53" s="272">
        <v>0</v>
      </c>
      <c r="D53" s="273" t="s">
        <v>335</v>
      </c>
      <c r="E53" s="274">
        <f t="shared" si="0"/>
        <v>0</v>
      </c>
      <c r="F53" s="275" t="s">
        <v>335</v>
      </c>
      <c r="G53" s="275"/>
      <c r="H53" s="276"/>
      <c r="I53" s="277">
        <f t="shared" si="1"/>
        <v>0</v>
      </c>
      <c r="J53" s="278">
        <v>0</v>
      </c>
      <c r="K53" s="274">
        <f t="shared" si="2"/>
        <v>0.01</v>
      </c>
      <c r="L53" s="279">
        <f t="shared" si="3"/>
        <v>0</v>
      </c>
      <c r="M53" s="279">
        <f t="shared" si="4"/>
        <v>0</v>
      </c>
      <c r="N53" s="280">
        <f t="shared" si="5"/>
        <v>0</v>
      </c>
    </row>
    <row r="54" spans="1:14" ht="12.75">
      <c r="A54" s="270" t="s">
        <v>659</v>
      </c>
      <c r="B54" s="271" t="s">
        <v>660</v>
      </c>
      <c r="C54" s="272">
        <v>0</v>
      </c>
      <c r="D54" s="273" t="s">
        <v>335</v>
      </c>
      <c r="E54" s="274">
        <f t="shared" si="0"/>
        <v>0</v>
      </c>
      <c r="F54" s="275" t="s">
        <v>335</v>
      </c>
      <c r="G54" s="275"/>
      <c r="H54" s="276"/>
      <c r="I54" s="277">
        <f t="shared" si="1"/>
        <v>0</v>
      </c>
      <c r="J54" s="278">
        <v>0</v>
      </c>
      <c r="K54" s="274">
        <f t="shared" si="2"/>
        <v>0.01</v>
      </c>
      <c r="L54" s="279">
        <f t="shared" si="3"/>
        <v>0</v>
      </c>
      <c r="M54" s="279">
        <f t="shared" si="4"/>
        <v>0</v>
      </c>
      <c r="N54" s="280">
        <f t="shared" si="5"/>
        <v>0</v>
      </c>
    </row>
    <row r="55" spans="1:14" ht="12.75">
      <c r="A55" s="270" t="s">
        <v>661</v>
      </c>
      <c r="B55" s="271" t="s">
        <v>662</v>
      </c>
      <c r="C55" s="272">
        <v>0</v>
      </c>
      <c r="D55" s="273" t="s">
        <v>335</v>
      </c>
      <c r="E55" s="274">
        <f t="shared" si="0"/>
        <v>0</v>
      </c>
      <c r="F55" s="275" t="s">
        <v>335</v>
      </c>
      <c r="G55" s="275"/>
      <c r="H55" s="276"/>
      <c r="I55" s="277">
        <f t="shared" si="1"/>
        <v>0</v>
      </c>
      <c r="J55" s="278">
        <v>0</v>
      </c>
      <c r="K55" s="274">
        <f t="shared" si="2"/>
        <v>0.01</v>
      </c>
      <c r="L55" s="279">
        <f t="shared" si="3"/>
        <v>0</v>
      </c>
      <c r="M55" s="279">
        <f t="shared" si="4"/>
        <v>0</v>
      </c>
      <c r="N55" s="280">
        <f t="shared" si="5"/>
        <v>0</v>
      </c>
    </row>
    <row r="56" spans="1:14" ht="12.75">
      <c r="A56" s="270" t="s">
        <v>663</v>
      </c>
      <c r="B56" s="271" t="s">
        <v>867</v>
      </c>
      <c r="C56" s="272">
        <v>0</v>
      </c>
      <c r="D56" s="273" t="s">
        <v>335</v>
      </c>
      <c r="E56" s="274">
        <f t="shared" si="0"/>
        <v>0</v>
      </c>
      <c r="F56" s="275" t="s">
        <v>335</v>
      </c>
      <c r="G56" s="275"/>
      <c r="H56" s="276"/>
      <c r="I56" s="277">
        <f t="shared" si="1"/>
        <v>0</v>
      </c>
      <c r="J56" s="278">
        <v>0</v>
      </c>
      <c r="K56" s="274">
        <f t="shared" si="2"/>
        <v>0.01</v>
      </c>
      <c r="L56" s="279">
        <f t="shared" si="3"/>
        <v>0</v>
      </c>
      <c r="M56" s="279">
        <f t="shared" si="4"/>
        <v>0</v>
      </c>
      <c r="N56" s="280">
        <f t="shared" si="5"/>
        <v>0</v>
      </c>
    </row>
    <row r="57" spans="1:14" ht="12.75">
      <c r="A57" s="270" t="s">
        <v>664</v>
      </c>
      <c r="B57" s="271" t="s">
        <v>868</v>
      </c>
      <c r="C57" s="272">
        <v>0</v>
      </c>
      <c r="D57" s="273" t="s">
        <v>335</v>
      </c>
      <c r="E57" s="274">
        <f t="shared" si="0"/>
        <v>0</v>
      </c>
      <c r="F57" s="275" t="s">
        <v>335</v>
      </c>
      <c r="G57" s="275"/>
      <c r="H57" s="276"/>
      <c r="I57" s="277">
        <f t="shared" si="1"/>
        <v>0</v>
      </c>
      <c r="J57" s="278">
        <v>0</v>
      </c>
      <c r="K57" s="274">
        <f t="shared" si="2"/>
        <v>0.01</v>
      </c>
      <c r="L57" s="279">
        <f t="shared" si="3"/>
        <v>0</v>
      </c>
      <c r="M57" s="279">
        <f t="shared" si="4"/>
        <v>0</v>
      </c>
      <c r="N57" s="280">
        <f t="shared" si="5"/>
        <v>0</v>
      </c>
    </row>
    <row r="58" spans="1:14" ht="12.75">
      <c r="A58" s="270" t="s">
        <v>665</v>
      </c>
      <c r="B58" s="271" t="s">
        <v>869</v>
      </c>
      <c r="C58" s="272">
        <v>0</v>
      </c>
      <c r="D58" s="273" t="s">
        <v>335</v>
      </c>
      <c r="E58" s="274">
        <f t="shared" si="0"/>
        <v>0</v>
      </c>
      <c r="F58" s="275" t="s">
        <v>335</v>
      </c>
      <c r="G58" s="275"/>
      <c r="H58" s="276"/>
      <c r="I58" s="277">
        <f t="shared" si="1"/>
        <v>0</v>
      </c>
      <c r="J58" s="278">
        <v>0</v>
      </c>
      <c r="K58" s="274">
        <f t="shared" si="2"/>
        <v>0.01</v>
      </c>
      <c r="L58" s="279">
        <f t="shared" si="3"/>
        <v>0</v>
      </c>
      <c r="M58" s="279">
        <f t="shared" si="4"/>
        <v>0</v>
      </c>
      <c r="N58" s="280">
        <f t="shared" si="5"/>
        <v>0</v>
      </c>
    </row>
    <row r="59" spans="1:14" ht="12.75">
      <c r="A59" s="270" t="s">
        <v>666</v>
      </c>
      <c r="B59" s="271" t="s">
        <v>667</v>
      </c>
      <c r="C59" s="272">
        <v>0</v>
      </c>
      <c r="D59" s="273" t="s">
        <v>335</v>
      </c>
      <c r="E59" s="274">
        <f t="shared" si="0"/>
        <v>0</v>
      </c>
      <c r="F59" s="275" t="s">
        <v>335</v>
      </c>
      <c r="G59" s="275"/>
      <c r="H59" s="276"/>
      <c r="I59" s="277">
        <f t="shared" si="1"/>
        <v>0</v>
      </c>
      <c r="J59" s="278">
        <v>0</v>
      </c>
      <c r="K59" s="274">
        <f t="shared" si="2"/>
        <v>0.01</v>
      </c>
      <c r="L59" s="279">
        <f t="shared" si="3"/>
        <v>0</v>
      </c>
      <c r="M59" s="279">
        <f t="shared" si="4"/>
        <v>0</v>
      </c>
      <c r="N59" s="280">
        <f t="shared" si="5"/>
        <v>0</v>
      </c>
    </row>
    <row r="60" spans="1:14" ht="12.75">
      <c r="A60" s="270" t="s">
        <v>668</v>
      </c>
      <c r="B60" s="271" t="s">
        <v>669</v>
      </c>
      <c r="C60" s="272">
        <v>0</v>
      </c>
      <c r="D60" s="273" t="s">
        <v>335</v>
      </c>
      <c r="E60" s="274">
        <f t="shared" si="0"/>
        <v>0</v>
      </c>
      <c r="F60" s="275" t="s">
        <v>335</v>
      </c>
      <c r="G60" s="275"/>
      <c r="H60" s="276"/>
      <c r="I60" s="277">
        <f t="shared" si="1"/>
        <v>0</v>
      </c>
      <c r="J60" s="278">
        <v>0</v>
      </c>
      <c r="K60" s="274">
        <f t="shared" si="2"/>
        <v>0.01</v>
      </c>
      <c r="L60" s="279">
        <f t="shared" si="3"/>
        <v>0</v>
      </c>
      <c r="M60" s="279">
        <f t="shared" si="4"/>
        <v>0</v>
      </c>
      <c r="N60" s="280">
        <f t="shared" si="5"/>
        <v>0</v>
      </c>
    </row>
    <row r="61" spans="1:14" ht="12.75">
      <c r="A61" s="270" t="s">
        <v>670</v>
      </c>
      <c r="B61" s="271" t="s">
        <v>671</v>
      </c>
      <c r="C61" s="272">
        <v>0</v>
      </c>
      <c r="D61" s="273" t="s">
        <v>335</v>
      </c>
      <c r="E61" s="274">
        <f t="shared" si="0"/>
        <v>0</v>
      </c>
      <c r="F61" s="275" t="s">
        <v>335</v>
      </c>
      <c r="G61" s="275"/>
      <c r="H61" s="276"/>
      <c r="I61" s="277">
        <f t="shared" si="1"/>
        <v>0</v>
      </c>
      <c r="J61" s="278">
        <v>0</v>
      </c>
      <c r="K61" s="274">
        <f t="shared" si="2"/>
        <v>0.01</v>
      </c>
      <c r="L61" s="279">
        <f t="shared" si="3"/>
        <v>0</v>
      </c>
      <c r="M61" s="279">
        <f t="shared" si="4"/>
        <v>0</v>
      </c>
      <c r="N61" s="280">
        <f t="shared" si="5"/>
        <v>0</v>
      </c>
    </row>
    <row r="62" spans="1:14" ht="12.75">
      <c r="A62" s="270" t="s">
        <v>672</v>
      </c>
      <c r="B62" s="271" t="s">
        <v>673</v>
      </c>
      <c r="C62" s="272">
        <v>0</v>
      </c>
      <c r="D62" s="273" t="s">
        <v>335</v>
      </c>
      <c r="E62" s="274">
        <f t="shared" si="0"/>
        <v>0</v>
      </c>
      <c r="F62" s="275" t="s">
        <v>335</v>
      </c>
      <c r="G62" s="275"/>
      <c r="H62" s="276"/>
      <c r="I62" s="277">
        <f t="shared" si="1"/>
        <v>0</v>
      </c>
      <c r="J62" s="278">
        <v>0</v>
      </c>
      <c r="K62" s="274">
        <f t="shared" si="2"/>
        <v>0.01</v>
      </c>
      <c r="L62" s="279">
        <f t="shared" si="3"/>
        <v>0</v>
      </c>
      <c r="M62" s="279">
        <f t="shared" si="4"/>
        <v>0</v>
      </c>
      <c r="N62" s="280">
        <f t="shared" si="5"/>
        <v>0</v>
      </c>
    </row>
    <row r="63" spans="1:14" ht="12.75">
      <c r="A63" s="270" t="s">
        <v>674</v>
      </c>
      <c r="B63" s="271" t="s">
        <v>675</v>
      </c>
      <c r="C63" s="272">
        <v>0</v>
      </c>
      <c r="D63" s="273" t="s">
        <v>335</v>
      </c>
      <c r="E63" s="274">
        <f t="shared" si="0"/>
        <v>0</v>
      </c>
      <c r="F63" s="275" t="s">
        <v>335</v>
      </c>
      <c r="G63" s="275"/>
      <c r="H63" s="276"/>
      <c r="I63" s="277">
        <f t="shared" si="1"/>
        <v>0</v>
      </c>
      <c r="J63" s="278">
        <v>0</v>
      </c>
      <c r="K63" s="274">
        <f t="shared" si="2"/>
        <v>0.01</v>
      </c>
      <c r="L63" s="279">
        <f t="shared" si="3"/>
        <v>0</v>
      </c>
      <c r="M63" s="279">
        <f t="shared" si="4"/>
        <v>0</v>
      </c>
      <c r="N63" s="280">
        <f t="shared" si="5"/>
        <v>0</v>
      </c>
    </row>
    <row r="64" spans="1:14" ht="12.75">
      <c r="A64" s="270" t="s">
        <v>676</v>
      </c>
      <c r="B64" s="271" t="s">
        <v>677</v>
      </c>
      <c r="C64" s="272">
        <v>0</v>
      </c>
      <c r="D64" s="273" t="s">
        <v>335</v>
      </c>
      <c r="E64" s="274">
        <f t="shared" si="0"/>
        <v>0</v>
      </c>
      <c r="F64" s="275" t="s">
        <v>335</v>
      </c>
      <c r="G64" s="275"/>
      <c r="H64" s="276"/>
      <c r="I64" s="277">
        <f t="shared" si="1"/>
        <v>0</v>
      </c>
      <c r="J64" s="278">
        <v>0</v>
      </c>
      <c r="K64" s="274">
        <f t="shared" si="2"/>
        <v>0.01</v>
      </c>
      <c r="L64" s="279">
        <f t="shared" si="3"/>
        <v>0</v>
      </c>
      <c r="M64" s="279">
        <f t="shared" si="4"/>
        <v>0</v>
      </c>
      <c r="N64" s="280">
        <f t="shared" si="5"/>
        <v>0</v>
      </c>
    </row>
    <row r="65" spans="1:14" ht="12.75">
      <c r="A65" s="270" t="s">
        <v>678</v>
      </c>
      <c r="B65" s="271" t="s">
        <v>870</v>
      </c>
      <c r="C65" s="272">
        <v>0</v>
      </c>
      <c r="D65" s="273" t="s">
        <v>335</v>
      </c>
      <c r="E65" s="274">
        <f t="shared" si="0"/>
        <v>0</v>
      </c>
      <c r="F65" s="275" t="s">
        <v>335</v>
      </c>
      <c r="G65" s="275"/>
      <c r="H65" s="276"/>
      <c r="I65" s="277">
        <f t="shared" si="1"/>
        <v>0</v>
      </c>
      <c r="J65" s="278">
        <v>0</v>
      </c>
      <c r="K65" s="274">
        <f t="shared" si="2"/>
        <v>0.01</v>
      </c>
      <c r="L65" s="279">
        <f t="shared" si="3"/>
        <v>0</v>
      </c>
      <c r="M65" s="279">
        <f t="shared" si="4"/>
        <v>0</v>
      </c>
      <c r="N65" s="280">
        <f t="shared" si="5"/>
        <v>0</v>
      </c>
    </row>
    <row r="66" spans="1:14" ht="12.75">
      <c r="A66" s="270" t="s">
        <v>679</v>
      </c>
      <c r="B66" s="271" t="s">
        <v>871</v>
      </c>
      <c r="C66" s="272">
        <v>0</v>
      </c>
      <c r="D66" s="273" t="s">
        <v>335</v>
      </c>
      <c r="E66" s="274">
        <f>+ROUND(C66/1000,0)</f>
        <v>0</v>
      </c>
      <c r="F66" s="275" t="s">
        <v>335</v>
      </c>
      <c r="G66" s="275"/>
      <c r="H66" s="276"/>
      <c r="I66" s="277">
        <f>+E66</f>
        <v>0</v>
      </c>
      <c r="J66" s="278">
        <v>0</v>
      </c>
      <c r="K66" s="274">
        <f aca="true" t="shared" si="6" ref="K66:K129">+MAX(0,IF(ISNUMBER(C66),C66-$C$283+0.01,0))</f>
        <v>0.01</v>
      </c>
      <c r="L66" s="279">
        <f aca="true" t="shared" si="7" ref="L66:L129">+MAX(0,IF(ISNUMBER(D66),D66-$D$283+0.01,0))</f>
        <v>0</v>
      </c>
      <c r="M66" s="279">
        <f aca="true" t="shared" si="8" ref="M66:M129">+IF(AND($J$274&lt;0,K66&gt;0),I66-$J$274,I66)</f>
        <v>0</v>
      </c>
      <c r="N66" s="280">
        <f aca="true" t="shared" si="9" ref="N66:N129">+IF(AND($J$274&gt;0,L66&gt;0),J66+$J$274,J66)</f>
        <v>0</v>
      </c>
    </row>
    <row r="67" spans="1:14" ht="13.5" thickBot="1">
      <c r="A67" s="281" t="s">
        <v>680</v>
      </c>
      <c r="B67" s="282" t="s">
        <v>872</v>
      </c>
      <c r="C67" s="283">
        <v>0</v>
      </c>
      <c r="D67" s="284" t="s">
        <v>335</v>
      </c>
      <c r="E67" s="285">
        <f>+ROUND(C67/1000,0)</f>
        <v>0</v>
      </c>
      <c r="F67" s="286" t="s">
        <v>335</v>
      </c>
      <c r="G67" s="286"/>
      <c r="H67" s="287"/>
      <c r="I67" s="288">
        <f>+E67</f>
        <v>0</v>
      </c>
      <c r="J67" s="289">
        <v>0</v>
      </c>
      <c r="K67" s="285">
        <f t="shared" si="6"/>
        <v>0.01</v>
      </c>
      <c r="L67" s="290">
        <f t="shared" si="7"/>
        <v>0</v>
      </c>
      <c r="M67" s="290">
        <f t="shared" si="8"/>
        <v>0</v>
      </c>
      <c r="N67" s="291">
        <f t="shared" si="9"/>
        <v>0</v>
      </c>
    </row>
    <row r="68" spans="1:14" ht="13.5" thickTop="1">
      <c r="A68" s="292" t="s">
        <v>681</v>
      </c>
      <c r="B68" s="294" t="s">
        <v>682</v>
      </c>
      <c r="C68" s="261">
        <v>0</v>
      </c>
      <c r="D68" s="262" t="s">
        <v>335</v>
      </c>
      <c r="E68" s="263">
        <f>+ROUND(C68/1000,0)</f>
        <v>0</v>
      </c>
      <c r="F68" s="264" t="s">
        <v>335</v>
      </c>
      <c r="G68" s="264"/>
      <c r="H68" s="265"/>
      <c r="I68" s="266">
        <f>+E68</f>
        <v>0</v>
      </c>
      <c r="J68" s="267">
        <v>0</v>
      </c>
      <c r="K68" s="263">
        <f t="shared" si="6"/>
        <v>0.01</v>
      </c>
      <c r="L68" s="268">
        <f t="shared" si="7"/>
        <v>0</v>
      </c>
      <c r="M68" s="268">
        <f t="shared" si="8"/>
        <v>0</v>
      </c>
      <c r="N68" s="269">
        <f t="shared" si="9"/>
        <v>0</v>
      </c>
    </row>
    <row r="69" spans="1:14" ht="12.75">
      <c r="A69" s="270" t="s">
        <v>683</v>
      </c>
      <c r="B69" s="271" t="s">
        <v>684</v>
      </c>
      <c r="C69" s="272">
        <v>0</v>
      </c>
      <c r="D69" s="273" t="s">
        <v>335</v>
      </c>
      <c r="E69" s="274">
        <f>+ROUND(C69/1000,0)</f>
        <v>0</v>
      </c>
      <c r="F69" s="275" t="s">
        <v>335</v>
      </c>
      <c r="G69" s="275"/>
      <c r="H69" s="276"/>
      <c r="I69" s="277">
        <f>+E69</f>
        <v>0</v>
      </c>
      <c r="J69" s="278">
        <v>0</v>
      </c>
      <c r="K69" s="274">
        <f t="shared" si="6"/>
        <v>0.01</v>
      </c>
      <c r="L69" s="279">
        <f t="shared" si="7"/>
        <v>0</v>
      </c>
      <c r="M69" s="279">
        <f t="shared" si="8"/>
        <v>0</v>
      </c>
      <c r="N69" s="280">
        <f t="shared" si="9"/>
        <v>0</v>
      </c>
    </row>
    <row r="70" spans="1:14" ht="12.75">
      <c r="A70" s="270" t="s">
        <v>685</v>
      </c>
      <c r="B70" s="271" t="s">
        <v>873</v>
      </c>
      <c r="C70" s="272">
        <v>0</v>
      </c>
      <c r="D70" s="273" t="s">
        <v>335</v>
      </c>
      <c r="E70" s="274">
        <f>+ROUND(C70/1000,0)</f>
        <v>0</v>
      </c>
      <c r="F70" s="275" t="s">
        <v>335</v>
      </c>
      <c r="G70" s="275"/>
      <c r="H70" s="276"/>
      <c r="I70" s="277">
        <f>+E70</f>
        <v>0</v>
      </c>
      <c r="J70" s="278">
        <v>0</v>
      </c>
      <c r="K70" s="274">
        <f t="shared" si="6"/>
        <v>0.01</v>
      </c>
      <c r="L70" s="279">
        <f t="shared" si="7"/>
        <v>0</v>
      </c>
      <c r="M70" s="279">
        <f t="shared" si="8"/>
        <v>0</v>
      </c>
      <c r="N70" s="280">
        <f t="shared" si="9"/>
        <v>0</v>
      </c>
    </row>
    <row r="71" spans="1:14" ht="12.75">
      <c r="A71" s="270" t="s">
        <v>686</v>
      </c>
      <c r="B71" s="271" t="s">
        <v>874</v>
      </c>
      <c r="C71" s="295" t="s">
        <v>335</v>
      </c>
      <c r="D71" s="296">
        <v>0</v>
      </c>
      <c r="E71" s="297" t="s">
        <v>335</v>
      </c>
      <c r="F71" s="279">
        <f>+ROUND(D71/1000,0)</f>
        <v>0</v>
      </c>
      <c r="G71" s="279"/>
      <c r="H71" s="298"/>
      <c r="I71" s="299">
        <v>0</v>
      </c>
      <c r="J71" s="300">
        <f>+F71</f>
        <v>0</v>
      </c>
      <c r="K71" s="274">
        <f t="shared" si="6"/>
        <v>0</v>
      </c>
      <c r="L71" s="279">
        <f t="shared" si="7"/>
        <v>0.01</v>
      </c>
      <c r="M71" s="279">
        <f t="shared" si="8"/>
        <v>0</v>
      </c>
      <c r="N71" s="280">
        <f t="shared" si="9"/>
        <v>0</v>
      </c>
    </row>
    <row r="72" spans="1:14" ht="12.75">
      <c r="A72" s="270" t="s">
        <v>687</v>
      </c>
      <c r="B72" s="271" t="s">
        <v>688</v>
      </c>
      <c r="C72" s="295" t="s">
        <v>335</v>
      </c>
      <c r="D72" s="296">
        <v>0</v>
      </c>
      <c r="E72" s="297" t="s">
        <v>335</v>
      </c>
      <c r="F72" s="279">
        <f>+ROUND(D72/1000,0)</f>
        <v>0</v>
      </c>
      <c r="G72" s="279"/>
      <c r="H72" s="298"/>
      <c r="I72" s="299">
        <v>0</v>
      </c>
      <c r="J72" s="300">
        <f>+F72</f>
        <v>0</v>
      </c>
      <c r="K72" s="274">
        <f t="shared" si="6"/>
        <v>0</v>
      </c>
      <c r="L72" s="279">
        <f t="shared" si="7"/>
        <v>0.01</v>
      </c>
      <c r="M72" s="279">
        <f t="shared" si="8"/>
        <v>0</v>
      </c>
      <c r="N72" s="280">
        <f t="shared" si="9"/>
        <v>0</v>
      </c>
    </row>
    <row r="73" spans="1:14" ht="12.75">
      <c r="A73" s="270" t="s">
        <v>689</v>
      </c>
      <c r="B73" s="271" t="s">
        <v>690</v>
      </c>
      <c r="C73" s="295" t="s">
        <v>335</v>
      </c>
      <c r="D73" s="296">
        <v>0</v>
      </c>
      <c r="E73" s="297" t="s">
        <v>335</v>
      </c>
      <c r="F73" s="279">
        <f>+ROUND(D73/1000,0)</f>
        <v>0</v>
      </c>
      <c r="G73" s="279"/>
      <c r="H73" s="298"/>
      <c r="I73" s="299">
        <v>0</v>
      </c>
      <c r="J73" s="300">
        <f>+F73</f>
        <v>0</v>
      </c>
      <c r="K73" s="274">
        <f t="shared" si="6"/>
        <v>0</v>
      </c>
      <c r="L73" s="279">
        <f t="shared" si="7"/>
        <v>0.01</v>
      </c>
      <c r="M73" s="279">
        <f t="shared" si="8"/>
        <v>0</v>
      </c>
      <c r="N73" s="280">
        <f t="shared" si="9"/>
        <v>0</v>
      </c>
    </row>
    <row r="74" spans="1:14" ht="12.75">
      <c r="A74" s="270" t="s">
        <v>691</v>
      </c>
      <c r="B74" s="271" t="s">
        <v>692</v>
      </c>
      <c r="C74" s="295" t="s">
        <v>335</v>
      </c>
      <c r="D74" s="296">
        <v>0</v>
      </c>
      <c r="E74" s="297" t="s">
        <v>335</v>
      </c>
      <c r="F74" s="279">
        <f>+ROUND(D74/1000,0)</f>
        <v>0</v>
      </c>
      <c r="G74" s="279"/>
      <c r="H74" s="298"/>
      <c r="I74" s="299">
        <v>0</v>
      </c>
      <c r="J74" s="300">
        <f>+F74</f>
        <v>0</v>
      </c>
      <c r="K74" s="274">
        <f t="shared" si="6"/>
        <v>0</v>
      </c>
      <c r="L74" s="279">
        <f t="shared" si="7"/>
        <v>0.01</v>
      </c>
      <c r="M74" s="279">
        <f t="shared" si="8"/>
        <v>0</v>
      </c>
      <c r="N74" s="280">
        <f t="shared" si="9"/>
        <v>0</v>
      </c>
    </row>
    <row r="75" spans="1:14" ht="12.75">
      <c r="A75" s="270" t="s">
        <v>693</v>
      </c>
      <c r="B75" s="271" t="s">
        <v>694</v>
      </c>
      <c r="C75" s="272">
        <v>0</v>
      </c>
      <c r="D75" s="273" t="s">
        <v>335</v>
      </c>
      <c r="E75" s="274">
        <f>+ROUND(C75/1000,0)</f>
        <v>0</v>
      </c>
      <c r="F75" s="275" t="s">
        <v>335</v>
      </c>
      <c r="G75" s="275"/>
      <c r="H75" s="276"/>
      <c r="I75" s="277">
        <f>+E75</f>
        <v>0</v>
      </c>
      <c r="J75" s="278">
        <v>0</v>
      </c>
      <c r="K75" s="274">
        <f t="shared" si="6"/>
        <v>0.01</v>
      </c>
      <c r="L75" s="279">
        <f t="shared" si="7"/>
        <v>0</v>
      </c>
      <c r="M75" s="279">
        <f t="shared" si="8"/>
        <v>0</v>
      </c>
      <c r="N75" s="280">
        <f t="shared" si="9"/>
        <v>0</v>
      </c>
    </row>
    <row r="76" spans="1:14" ht="12.75">
      <c r="A76" s="270" t="s">
        <v>695</v>
      </c>
      <c r="B76" s="271" t="s">
        <v>696</v>
      </c>
      <c r="C76" s="295" t="s">
        <v>335</v>
      </c>
      <c r="D76" s="296">
        <v>0</v>
      </c>
      <c r="E76" s="297" t="s">
        <v>335</v>
      </c>
      <c r="F76" s="279">
        <f>+ROUND(D76/1000,0)</f>
        <v>0</v>
      </c>
      <c r="G76" s="279"/>
      <c r="H76" s="298"/>
      <c r="I76" s="299">
        <v>0</v>
      </c>
      <c r="J76" s="300">
        <f>+F76</f>
        <v>0</v>
      </c>
      <c r="K76" s="274">
        <f t="shared" si="6"/>
        <v>0</v>
      </c>
      <c r="L76" s="279">
        <f t="shared" si="7"/>
        <v>0.01</v>
      </c>
      <c r="M76" s="279">
        <f t="shared" si="8"/>
        <v>0</v>
      </c>
      <c r="N76" s="280">
        <f t="shared" si="9"/>
        <v>0</v>
      </c>
    </row>
    <row r="77" spans="1:14" ht="12.75">
      <c r="A77" s="270" t="s">
        <v>697</v>
      </c>
      <c r="B77" s="271" t="s">
        <v>698</v>
      </c>
      <c r="C77" s="272">
        <v>0</v>
      </c>
      <c r="D77" s="273" t="s">
        <v>335</v>
      </c>
      <c r="E77" s="274">
        <f>+ROUND(C77/1000,0)</f>
        <v>0</v>
      </c>
      <c r="F77" s="275" t="s">
        <v>335</v>
      </c>
      <c r="G77" s="275"/>
      <c r="H77" s="276"/>
      <c r="I77" s="277">
        <f>+E77</f>
        <v>0</v>
      </c>
      <c r="J77" s="278">
        <v>0</v>
      </c>
      <c r="K77" s="274">
        <f t="shared" si="6"/>
        <v>0.01</v>
      </c>
      <c r="L77" s="279">
        <f t="shared" si="7"/>
        <v>0</v>
      </c>
      <c r="M77" s="279">
        <f t="shared" si="8"/>
        <v>0</v>
      </c>
      <c r="N77" s="280">
        <f t="shared" si="9"/>
        <v>0</v>
      </c>
    </row>
    <row r="78" spans="1:14" ht="12.75">
      <c r="A78" s="270" t="s">
        <v>699</v>
      </c>
      <c r="B78" s="271" t="s">
        <v>700</v>
      </c>
      <c r="C78" s="295" t="s">
        <v>335</v>
      </c>
      <c r="D78" s="296">
        <v>0</v>
      </c>
      <c r="E78" s="297" t="s">
        <v>335</v>
      </c>
      <c r="F78" s="279">
        <f>+ROUND(D78/1000,0)</f>
        <v>0</v>
      </c>
      <c r="G78" s="279"/>
      <c r="H78" s="298"/>
      <c r="I78" s="299">
        <v>0</v>
      </c>
      <c r="J78" s="300">
        <f>+F78</f>
        <v>0</v>
      </c>
      <c r="K78" s="274">
        <f t="shared" si="6"/>
        <v>0</v>
      </c>
      <c r="L78" s="279">
        <f t="shared" si="7"/>
        <v>0.01</v>
      </c>
      <c r="M78" s="279">
        <f t="shared" si="8"/>
        <v>0</v>
      </c>
      <c r="N78" s="280">
        <f t="shared" si="9"/>
        <v>0</v>
      </c>
    </row>
    <row r="79" spans="1:14" ht="12.75">
      <c r="A79" s="270" t="s">
        <v>701</v>
      </c>
      <c r="B79" s="271" t="s">
        <v>702</v>
      </c>
      <c r="C79" s="272">
        <v>0</v>
      </c>
      <c r="D79" s="273" t="s">
        <v>335</v>
      </c>
      <c r="E79" s="274">
        <f aca="true" t="shared" si="10" ref="E79:E91">+ROUND(C79/1000,0)</f>
        <v>0</v>
      </c>
      <c r="F79" s="275" t="s">
        <v>335</v>
      </c>
      <c r="G79" s="275"/>
      <c r="H79" s="276"/>
      <c r="I79" s="277">
        <f aca="true" t="shared" si="11" ref="I79:I91">+E79</f>
        <v>0</v>
      </c>
      <c r="J79" s="278">
        <v>0</v>
      </c>
      <c r="K79" s="274">
        <f t="shared" si="6"/>
        <v>0.01</v>
      </c>
      <c r="L79" s="279">
        <f t="shared" si="7"/>
        <v>0</v>
      </c>
      <c r="M79" s="279">
        <f t="shared" si="8"/>
        <v>0</v>
      </c>
      <c r="N79" s="280">
        <f t="shared" si="9"/>
        <v>0</v>
      </c>
    </row>
    <row r="80" spans="1:14" ht="12.75">
      <c r="A80" s="270" t="s">
        <v>703</v>
      </c>
      <c r="B80" s="271" t="s">
        <v>704</v>
      </c>
      <c r="C80" s="272">
        <v>0</v>
      </c>
      <c r="D80" s="273" t="s">
        <v>335</v>
      </c>
      <c r="E80" s="274">
        <f t="shared" si="10"/>
        <v>0</v>
      </c>
      <c r="F80" s="275" t="s">
        <v>335</v>
      </c>
      <c r="G80" s="275"/>
      <c r="H80" s="276"/>
      <c r="I80" s="277">
        <f t="shared" si="11"/>
        <v>0</v>
      </c>
      <c r="J80" s="278">
        <v>0</v>
      </c>
      <c r="K80" s="274">
        <f t="shared" si="6"/>
        <v>0.01</v>
      </c>
      <c r="L80" s="279">
        <f t="shared" si="7"/>
        <v>0</v>
      </c>
      <c r="M80" s="279">
        <f t="shared" si="8"/>
        <v>0</v>
      </c>
      <c r="N80" s="280">
        <f t="shared" si="9"/>
        <v>0</v>
      </c>
    </row>
    <row r="81" spans="1:14" ht="12.75">
      <c r="A81" s="270" t="s">
        <v>705</v>
      </c>
      <c r="B81" s="271" t="s">
        <v>706</v>
      </c>
      <c r="C81" s="272">
        <v>0</v>
      </c>
      <c r="D81" s="273" t="s">
        <v>335</v>
      </c>
      <c r="E81" s="274">
        <f t="shared" si="10"/>
        <v>0</v>
      </c>
      <c r="F81" s="275" t="s">
        <v>335</v>
      </c>
      <c r="G81" s="275"/>
      <c r="H81" s="276"/>
      <c r="I81" s="277">
        <f t="shared" si="11"/>
        <v>0</v>
      </c>
      <c r="J81" s="278">
        <v>0</v>
      </c>
      <c r="K81" s="274">
        <f t="shared" si="6"/>
        <v>0.01</v>
      </c>
      <c r="L81" s="279">
        <f t="shared" si="7"/>
        <v>0</v>
      </c>
      <c r="M81" s="279">
        <f t="shared" si="8"/>
        <v>0</v>
      </c>
      <c r="N81" s="280">
        <f t="shared" si="9"/>
        <v>0</v>
      </c>
    </row>
    <row r="82" spans="1:14" ht="12.75">
      <c r="A82" s="270" t="s">
        <v>707</v>
      </c>
      <c r="B82" s="271" t="s">
        <v>708</v>
      </c>
      <c r="C82" s="272">
        <v>0</v>
      </c>
      <c r="D82" s="273" t="s">
        <v>335</v>
      </c>
      <c r="E82" s="274">
        <f t="shared" si="10"/>
        <v>0</v>
      </c>
      <c r="F82" s="275" t="s">
        <v>335</v>
      </c>
      <c r="G82" s="275"/>
      <c r="H82" s="276"/>
      <c r="I82" s="277">
        <f t="shared" si="11"/>
        <v>0</v>
      </c>
      <c r="J82" s="278">
        <v>0</v>
      </c>
      <c r="K82" s="274">
        <f t="shared" si="6"/>
        <v>0.01</v>
      </c>
      <c r="L82" s="279">
        <f t="shared" si="7"/>
        <v>0</v>
      </c>
      <c r="M82" s="279">
        <f t="shared" si="8"/>
        <v>0</v>
      </c>
      <c r="N82" s="280">
        <f t="shared" si="9"/>
        <v>0</v>
      </c>
    </row>
    <row r="83" spans="1:14" ht="13.5" thickBot="1">
      <c r="A83" s="281" t="s">
        <v>709</v>
      </c>
      <c r="B83" s="282" t="s">
        <v>710</v>
      </c>
      <c r="C83" s="283">
        <v>0</v>
      </c>
      <c r="D83" s="284" t="s">
        <v>335</v>
      </c>
      <c r="E83" s="285">
        <f t="shared" si="10"/>
        <v>0</v>
      </c>
      <c r="F83" s="286" t="s">
        <v>335</v>
      </c>
      <c r="G83" s="286"/>
      <c r="H83" s="287"/>
      <c r="I83" s="288">
        <f t="shared" si="11"/>
        <v>0</v>
      </c>
      <c r="J83" s="289">
        <v>0</v>
      </c>
      <c r="K83" s="285">
        <f t="shared" si="6"/>
        <v>0.01</v>
      </c>
      <c r="L83" s="290">
        <f t="shared" si="7"/>
        <v>0</v>
      </c>
      <c r="M83" s="290">
        <f t="shared" si="8"/>
        <v>0</v>
      </c>
      <c r="N83" s="291">
        <f t="shared" si="9"/>
        <v>0</v>
      </c>
    </row>
    <row r="84" spans="1:14" ht="13.5" thickTop="1">
      <c r="A84" s="292">
        <v>311</v>
      </c>
      <c r="B84" s="293" t="s">
        <v>711</v>
      </c>
      <c r="C84" s="261">
        <v>0</v>
      </c>
      <c r="D84" s="262" t="s">
        <v>335</v>
      </c>
      <c r="E84" s="263">
        <f t="shared" si="10"/>
        <v>0</v>
      </c>
      <c r="F84" s="264" t="s">
        <v>335</v>
      </c>
      <c r="G84" s="264"/>
      <c r="H84" s="265"/>
      <c r="I84" s="266">
        <f t="shared" si="11"/>
        <v>0</v>
      </c>
      <c r="J84" s="267">
        <v>0</v>
      </c>
      <c r="K84" s="263">
        <f t="shared" si="6"/>
        <v>0.01</v>
      </c>
      <c r="L84" s="268">
        <f t="shared" si="7"/>
        <v>0</v>
      </c>
      <c r="M84" s="268">
        <f t="shared" si="8"/>
        <v>0</v>
      </c>
      <c r="N84" s="269">
        <f t="shared" si="9"/>
        <v>0</v>
      </c>
    </row>
    <row r="85" spans="1:14" ht="12.75">
      <c r="A85" s="270" t="s">
        <v>712</v>
      </c>
      <c r="B85" s="271" t="s">
        <v>713</v>
      </c>
      <c r="C85" s="272">
        <v>0</v>
      </c>
      <c r="D85" s="273" t="s">
        <v>335</v>
      </c>
      <c r="E85" s="274">
        <f t="shared" si="10"/>
        <v>0</v>
      </c>
      <c r="F85" s="275" t="s">
        <v>335</v>
      </c>
      <c r="G85" s="275"/>
      <c r="H85" s="276"/>
      <c r="I85" s="277">
        <f t="shared" si="11"/>
        <v>0</v>
      </c>
      <c r="J85" s="278">
        <v>0</v>
      </c>
      <c r="K85" s="274">
        <f t="shared" si="6"/>
        <v>0.01</v>
      </c>
      <c r="L85" s="279">
        <f t="shared" si="7"/>
        <v>0</v>
      </c>
      <c r="M85" s="279">
        <f t="shared" si="8"/>
        <v>0</v>
      </c>
      <c r="N85" s="280">
        <f t="shared" si="9"/>
        <v>0</v>
      </c>
    </row>
    <row r="86" spans="1:14" ht="12.75">
      <c r="A86" s="270" t="s">
        <v>714</v>
      </c>
      <c r="B86" s="271" t="s">
        <v>715</v>
      </c>
      <c r="C86" s="272">
        <v>0</v>
      </c>
      <c r="D86" s="273" t="s">
        <v>335</v>
      </c>
      <c r="E86" s="274">
        <f t="shared" si="10"/>
        <v>0</v>
      </c>
      <c r="F86" s="275" t="s">
        <v>335</v>
      </c>
      <c r="G86" s="275"/>
      <c r="H86" s="276"/>
      <c r="I86" s="277">
        <f t="shared" si="11"/>
        <v>0</v>
      </c>
      <c r="J86" s="278">
        <v>0</v>
      </c>
      <c r="K86" s="274">
        <f t="shared" si="6"/>
        <v>0.01</v>
      </c>
      <c r="L86" s="279">
        <f t="shared" si="7"/>
        <v>0</v>
      </c>
      <c r="M86" s="279">
        <f t="shared" si="8"/>
        <v>0</v>
      </c>
      <c r="N86" s="280">
        <f t="shared" si="9"/>
        <v>0</v>
      </c>
    </row>
    <row r="87" spans="1:14" ht="12.75">
      <c r="A87" s="270" t="s">
        <v>714</v>
      </c>
      <c r="B87" s="271" t="s">
        <v>716</v>
      </c>
      <c r="C87" s="272">
        <v>0</v>
      </c>
      <c r="D87" s="273" t="s">
        <v>335</v>
      </c>
      <c r="E87" s="274">
        <f t="shared" si="10"/>
        <v>0</v>
      </c>
      <c r="F87" s="275" t="s">
        <v>335</v>
      </c>
      <c r="G87" s="275"/>
      <c r="H87" s="276"/>
      <c r="I87" s="277">
        <f t="shared" si="11"/>
        <v>0</v>
      </c>
      <c r="J87" s="278">
        <v>0</v>
      </c>
      <c r="K87" s="274">
        <f t="shared" si="6"/>
        <v>0.01</v>
      </c>
      <c r="L87" s="279">
        <f t="shared" si="7"/>
        <v>0</v>
      </c>
      <c r="M87" s="279">
        <f t="shared" si="8"/>
        <v>0</v>
      </c>
      <c r="N87" s="280">
        <f t="shared" si="9"/>
        <v>0</v>
      </c>
    </row>
    <row r="88" spans="1:14" ht="12.75">
      <c r="A88" s="270" t="s">
        <v>717</v>
      </c>
      <c r="B88" s="271" t="s">
        <v>718</v>
      </c>
      <c r="C88" s="272">
        <v>0</v>
      </c>
      <c r="D88" s="273" t="s">
        <v>335</v>
      </c>
      <c r="E88" s="274">
        <f t="shared" si="10"/>
        <v>0</v>
      </c>
      <c r="F88" s="275" t="s">
        <v>335</v>
      </c>
      <c r="G88" s="275"/>
      <c r="H88" s="276"/>
      <c r="I88" s="277">
        <f t="shared" si="11"/>
        <v>0</v>
      </c>
      <c r="J88" s="278">
        <v>0</v>
      </c>
      <c r="K88" s="274">
        <f t="shared" si="6"/>
        <v>0.01</v>
      </c>
      <c r="L88" s="279">
        <f t="shared" si="7"/>
        <v>0</v>
      </c>
      <c r="M88" s="279">
        <f t="shared" si="8"/>
        <v>0</v>
      </c>
      <c r="N88" s="280">
        <f t="shared" si="9"/>
        <v>0</v>
      </c>
    </row>
    <row r="89" spans="1:14" ht="12.75">
      <c r="A89" s="270" t="s">
        <v>717</v>
      </c>
      <c r="B89" s="271" t="s">
        <v>719</v>
      </c>
      <c r="C89" s="272">
        <v>0</v>
      </c>
      <c r="D89" s="273" t="s">
        <v>335</v>
      </c>
      <c r="E89" s="274">
        <f t="shared" si="10"/>
        <v>0</v>
      </c>
      <c r="F89" s="275" t="s">
        <v>335</v>
      </c>
      <c r="G89" s="275"/>
      <c r="H89" s="276"/>
      <c r="I89" s="277">
        <f t="shared" si="11"/>
        <v>0</v>
      </c>
      <c r="J89" s="278">
        <v>0</v>
      </c>
      <c r="K89" s="274">
        <f t="shared" si="6"/>
        <v>0.01</v>
      </c>
      <c r="L89" s="279">
        <f t="shared" si="7"/>
        <v>0</v>
      </c>
      <c r="M89" s="279">
        <f t="shared" si="8"/>
        <v>0</v>
      </c>
      <c r="N89" s="280">
        <f t="shared" si="9"/>
        <v>0</v>
      </c>
    </row>
    <row r="90" spans="1:14" ht="12.75">
      <c r="A90" s="270" t="s">
        <v>720</v>
      </c>
      <c r="B90" s="271" t="s">
        <v>721</v>
      </c>
      <c r="C90" s="272">
        <v>0</v>
      </c>
      <c r="D90" s="273" t="s">
        <v>335</v>
      </c>
      <c r="E90" s="274">
        <f t="shared" si="10"/>
        <v>0</v>
      </c>
      <c r="F90" s="275" t="s">
        <v>335</v>
      </c>
      <c r="G90" s="275"/>
      <c r="H90" s="276"/>
      <c r="I90" s="277">
        <f t="shared" si="11"/>
        <v>0</v>
      </c>
      <c r="J90" s="278">
        <v>0</v>
      </c>
      <c r="K90" s="274">
        <f t="shared" si="6"/>
        <v>0.01</v>
      </c>
      <c r="L90" s="279">
        <f t="shared" si="7"/>
        <v>0</v>
      </c>
      <c r="M90" s="279">
        <f t="shared" si="8"/>
        <v>0</v>
      </c>
      <c r="N90" s="280">
        <f t="shared" si="9"/>
        <v>0</v>
      </c>
    </row>
    <row r="91" spans="1:14" ht="12.75">
      <c r="A91" s="270" t="s">
        <v>720</v>
      </c>
      <c r="B91" s="271" t="s">
        <v>722</v>
      </c>
      <c r="C91" s="272">
        <v>0</v>
      </c>
      <c r="D91" s="273" t="s">
        <v>335</v>
      </c>
      <c r="E91" s="274">
        <f t="shared" si="10"/>
        <v>0</v>
      </c>
      <c r="F91" s="275" t="s">
        <v>335</v>
      </c>
      <c r="G91" s="275"/>
      <c r="H91" s="276"/>
      <c r="I91" s="277">
        <f t="shared" si="11"/>
        <v>0</v>
      </c>
      <c r="J91" s="278">
        <v>0</v>
      </c>
      <c r="K91" s="274">
        <f t="shared" si="6"/>
        <v>0.01</v>
      </c>
      <c r="L91" s="279">
        <f t="shared" si="7"/>
        <v>0</v>
      </c>
      <c r="M91" s="279">
        <f t="shared" si="8"/>
        <v>0</v>
      </c>
      <c r="N91" s="280">
        <f t="shared" si="9"/>
        <v>0</v>
      </c>
    </row>
    <row r="92" spans="1:14" ht="12.75">
      <c r="A92" s="270" t="s">
        <v>723</v>
      </c>
      <c r="B92" s="271" t="s">
        <v>875</v>
      </c>
      <c r="C92" s="295" t="s">
        <v>335</v>
      </c>
      <c r="D92" s="296">
        <v>0</v>
      </c>
      <c r="E92" s="297" t="s">
        <v>335</v>
      </c>
      <c r="F92" s="279">
        <f aca="true" t="shared" si="12" ref="F92:F97">+ROUND(D92/1000,0)</f>
        <v>0</v>
      </c>
      <c r="G92" s="279"/>
      <c r="H92" s="298"/>
      <c r="I92" s="299">
        <v>0</v>
      </c>
      <c r="J92" s="300">
        <f aca="true" t="shared" si="13" ref="J92:J105">+F92</f>
        <v>0</v>
      </c>
      <c r="K92" s="274">
        <f t="shared" si="6"/>
        <v>0</v>
      </c>
      <c r="L92" s="279">
        <f t="shared" si="7"/>
        <v>0.01</v>
      </c>
      <c r="M92" s="279">
        <f t="shared" si="8"/>
        <v>0</v>
      </c>
      <c r="N92" s="280">
        <f t="shared" si="9"/>
        <v>0</v>
      </c>
    </row>
    <row r="93" spans="1:14" ht="12.75">
      <c r="A93" s="270" t="s">
        <v>724</v>
      </c>
      <c r="B93" s="271" t="s">
        <v>725</v>
      </c>
      <c r="C93" s="295" t="s">
        <v>335</v>
      </c>
      <c r="D93" s="296">
        <v>0</v>
      </c>
      <c r="E93" s="297" t="s">
        <v>335</v>
      </c>
      <c r="F93" s="279">
        <f t="shared" si="12"/>
        <v>0</v>
      </c>
      <c r="G93" s="279"/>
      <c r="H93" s="298"/>
      <c r="I93" s="299">
        <v>0</v>
      </c>
      <c r="J93" s="300">
        <f t="shared" si="13"/>
        <v>0</v>
      </c>
      <c r="K93" s="274">
        <f t="shared" si="6"/>
        <v>0</v>
      </c>
      <c r="L93" s="279">
        <f t="shared" si="7"/>
        <v>0.01</v>
      </c>
      <c r="M93" s="279">
        <f t="shared" si="8"/>
        <v>0</v>
      </c>
      <c r="N93" s="280">
        <f t="shared" si="9"/>
        <v>0</v>
      </c>
    </row>
    <row r="94" spans="1:14" ht="12.75">
      <c r="A94" s="270" t="s">
        <v>726</v>
      </c>
      <c r="B94" s="271" t="s">
        <v>727</v>
      </c>
      <c r="C94" s="295" t="s">
        <v>335</v>
      </c>
      <c r="D94" s="296">
        <v>0</v>
      </c>
      <c r="E94" s="297" t="s">
        <v>335</v>
      </c>
      <c r="F94" s="279">
        <f t="shared" si="12"/>
        <v>0</v>
      </c>
      <c r="G94" s="279"/>
      <c r="H94" s="298"/>
      <c r="I94" s="299">
        <v>0</v>
      </c>
      <c r="J94" s="300">
        <f t="shared" si="13"/>
        <v>0</v>
      </c>
      <c r="K94" s="274">
        <f t="shared" si="6"/>
        <v>0</v>
      </c>
      <c r="L94" s="279">
        <f t="shared" si="7"/>
        <v>0.01</v>
      </c>
      <c r="M94" s="279">
        <f t="shared" si="8"/>
        <v>0</v>
      </c>
      <c r="N94" s="280">
        <f t="shared" si="9"/>
        <v>0</v>
      </c>
    </row>
    <row r="95" spans="1:14" ht="12.75">
      <c r="A95" s="270" t="s">
        <v>728</v>
      </c>
      <c r="B95" s="271" t="s">
        <v>876</v>
      </c>
      <c r="C95" s="295" t="s">
        <v>335</v>
      </c>
      <c r="D95" s="296">
        <v>0</v>
      </c>
      <c r="E95" s="297" t="s">
        <v>335</v>
      </c>
      <c r="F95" s="279">
        <f t="shared" si="12"/>
        <v>0</v>
      </c>
      <c r="G95" s="279"/>
      <c r="H95" s="298"/>
      <c r="I95" s="299">
        <v>0</v>
      </c>
      <c r="J95" s="300">
        <f t="shared" si="13"/>
        <v>0</v>
      </c>
      <c r="K95" s="274">
        <f t="shared" si="6"/>
        <v>0</v>
      </c>
      <c r="L95" s="279">
        <f t="shared" si="7"/>
        <v>0.01</v>
      </c>
      <c r="M95" s="279">
        <f t="shared" si="8"/>
        <v>0</v>
      </c>
      <c r="N95" s="280">
        <f t="shared" si="9"/>
        <v>0</v>
      </c>
    </row>
    <row r="96" spans="1:14" ht="12.75">
      <c r="A96" s="270" t="s">
        <v>729</v>
      </c>
      <c r="B96" s="271" t="s">
        <v>730</v>
      </c>
      <c r="C96" s="295" t="s">
        <v>335</v>
      </c>
      <c r="D96" s="296">
        <v>0</v>
      </c>
      <c r="E96" s="297" t="s">
        <v>335</v>
      </c>
      <c r="F96" s="279">
        <f t="shared" si="12"/>
        <v>0</v>
      </c>
      <c r="G96" s="279"/>
      <c r="H96" s="298"/>
      <c r="I96" s="299">
        <v>0</v>
      </c>
      <c r="J96" s="300">
        <f t="shared" si="13"/>
        <v>0</v>
      </c>
      <c r="K96" s="274">
        <f t="shared" si="6"/>
        <v>0</v>
      </c>
      <c r="L96" s="279">
        <f t="shared" si="7"/>
        <v>0.01</v>
      </c>
      <c r="M96" s="279">
        <f t="shared" si="8"/>
        <v>0</v>
      </c>
      <c r="N96" s="280">
        <f t="shared" si="9"/>
        <v>0</v>
      </c>
    </row>
    <row r="97" spans="1:14" ht="12.75">
      <c r="A97" s="270" t="s">
        <v>731</v>
      </c>
      <c r="B97" s="271" t="s">
        <v>877</v>
      </c>
      <c r="C97" s="295" t="s">
        <v>335</v>
      </c>
      <c r="D97" s="296">
        <v>0</v>
      </c>
      <c r="E97" s="297" t="s">
        <v>335</v>
      </c>
      <c r="F97" s="279">
        <f t="shared" si="12"/>
        <v>0</v>
      </c>
      <c r="G97" s="279"/>
      <c r="H97" s="298"/>
      <c r="I97" s="299">
        <v>0</v>
      </c>
      <c r="J97" s="300">
        <f t="shared" si="13"/>
        <v>0</v>
      </c>
      <c r="K97" s="274">
        <f t="shared" si="6"/>
        <v>0</v>
      </c>
      <c r="L97" s="279">
        <f t="shared" si="7"/>
        <v>0.01</v>
      </c>
      <c r="M97" s="279">
        <f t="shared" si="8"/>
        <v>0</v>
      </c>
      <c r="N97" s="280">
        <f t="shared" si="9"/>
        <v>0</v>
      </c>
    </row>
    <row r="98" spans="1:14" ht="12.75">
      <c r="A98" s="270" t="s">
        <v>732</v>
      </c>
      <c r="B98" s="271" t="s">
        <v>733</v>
      </c>
      <c r="C98" s="272">
        <v>0</v>
      </c>
      <c r="D98" s="273" t="s">
        <v>335</v>
      </c>
      <c r="E98" s="274">
        <f aca="true" t="shared" si="14" ref="E98:F117">+ROUND(C98/1000,0)</f>
        <v>0</v>
      </c>
      <c r="F98" s="275" t="s">
        <v>335</v>
      </c>
      <c r="G98" s="275"/>
      <c r="H98" s="276"/>
      <c r="I98" s="277">
        <f aca="true" t="shared" si="15" ref="I98:I117">+E98</f>
        <v>0</v>
      </c>
      <c r="J98" s="278">
        <v>0</v>
      </c>
      <c r="K98" s="274">
        <f t="shared" si="6"/>
        <v>0.01</v>
      </c>
      <c r="L98" s="279">
        <f t="shared" si="7"/>
        <v>0</v>
      </c>
      <c r="M98" s="279">
        <f t="shared" si="8"/>
        <v>0</v>
      </c>
      <c r="N98" s="280">
        <f t="shared" si="9"/>
        <v>0</v>
      </c>
    </row>
    <row r="99" spans="1:14" ht="12.75">
      <c r="A99" s="270" t="s">
        <v>734</v>
      </c>
      <c r="B99" s="271" t="s">
        <v>735</v>
      </c>
      <c r="C99" s="272">
        <v>0</v>
      </c>
      <c r="D99" s="296">
        <v>0</v>
      </c>
      <c r="E99" s="274">
        <f t="shared" si="14"/>
        <v>0</v>
      </c>
      <c r="F99" s="279">
        <f t="shared" si="14"/>
        <v>0</v>
      </c>
      <c r="G99" s="279"/>
      <c r="H99" s="298"/>
      <c r="I99" s="277">
        <f t="shared" si="15"/>
        <v>0</v>
      </c>
      <c r="J99" s="300">
        <f t="shared" si="13"/>
        <v>0</v>
      </c>
      <c r="K99" s="274">
        <f t="shared" si="6"/>
        <v>0.01</v>
      </c>
      <c r="L99" s="279">
        <f t="shared" si="7"/>
        <v>0.01</v>
      </c>
      <c r="M99" s="279">
        <f t="shared" si="8"/>
        <v>0</v>
      </c>
      <c r="N99" s="280">
        <f t="shared" si="9"/>
        <v>0</v>
      </c>
    </row>
    <row r="100" spans="1:14" ht="12.75">
      <c r="A100" s="270" t="s">
        <v>736</v>
      </c>
      <c r="B100" s="271" t="s">
        <v>737</v>
      </c>
      <c r="C100" s="272">
        <v>0</v>
      </c>
      <c r="D100" s="296">
        <v>0</v>
      </c>
      <c r="E100" s="274">
        <f t="shared" si="14"/>
        <v>0</v>
      </c>
      <c r="F100" s="279">
        <f t="shared" si="14"/>
        <v>0</v>
      </c>
      <c r="G100" s="279"/>
      <c r="H100" s="298"/>
      <c r="I100" s="277">
        <f t="shared" si="15"/>
        <v>0</v>
      </c>
      <c r="J100" s="300">
        <f t="shared" si="13"/>
        <v>0</v>
      </c>
      <c r="K100" s="274">
        <f t="shared" si="6"/>
        <v>0.01</v>
      </c>
      <c r="L100" s="279">
        <f t="shared" si="7"/>
        <v>0.01</v>
      </c>
      <c r="M100" s="279">
        <f t="shared" si="8"/>
        <v>0</v>
      </c>
      <c r="N100" s="280">
        <f t="shared" si="9"/>
        <v>0</v>
      </c>
    </row>
    <row r="101" spans="1:14" ht="12.75">
      <c r="A101" s="270" t="s">
        <v>738</v>
      </c>
      <c r="B101" s="271" t="s">
        <v>739</v>
      </c>
      <c r="C101" s="272">
        <v>0</v>
      </c>
      <c r="D101" s="296">
        <v>0</v>
      </c>
      <c r="E101" s="274">
        <f t="shared" si="14"/>
        <v>0</v>
      </c>
      <c r="F101" s="279">
        <f t="shared" si="14"/>
        <v>0</v>
      </c>
      <c r="G101" s="279"/>
      <c r="H101" s="298"/>
      <c r="I101" s="277">
        <f t="shared" si="15"/>
        <v>0</v>
      </c>
      <c r="J101" s="300">
        <f t="shared" si="13"/>
        <v>0</v>
      </c>
      <c r="K101" s="274">
        <f t="shared" si="6"/>
        <v>0.01</v>
      </c>
      <c r="L101" s="279">
        <f t="shared" si="7"/>
        <v>0.01</v>
      </c>
      <c r="M101" s="279">
        <f t="shared" si="8"/>
        <v>0</v>
      </c>
      <c r="N101" s="280">
        <f t="shared" si="9"/>
        <v>0</v>
      </c>
    </row>
    <row r="102" spans="1:14" ht="12.75">
      <c r="A102" s="270" t="s">
        <v>740</v>
      </c>
      <c r="B102" s="271" t="s">
        <v>741</v>
      </c>
      <c r="C102" s="272">
        <v>0</v>
      </c>
      <c r="D102" s="296">
        <v>0</v>
      </c>
      <c r="E102" s="274">
        <f t="shared" si="14"/>
        <v>0</v>
      </c>
      <c r="F102" s="279">
        <f t="shared" si="14"/>
        <v>0</v>
      </c>
      <c r="G102" s="279"/>
      <c r="H102" s="298"/>
      <c r="I102" s="277">
        <f t="shared" si="15"/>
        <v>0</v>
      </c>
      <c r="J102" s="300">
        <f t="shared" si="13"/>
        <v>0</v>
      </c>
      <c r="K102" s="274">
        <f t="shared" si="6"/>
        <v>0.01</v>
      </c>
      <c r="L102" s="279">
        <f t="shared" si="7"/>
        <v>0.01</v>
      </c>
      <c r="M102" s="279">
        <f t="shared" si="8"/>
        <v>0</v>
      </c>
      <c r="N102" s="280">
        <f t="shared" si="9"/>
        <v>0</v>
      </c>
    </row>
    <row r="103" spans="1:14" ht="12.75">
      <c r="A103" s="270" t="s">
        <v>742</v>
      </c>
      <c r="B103" s="271" t="s">
        <v>743</v>
      </c>
      <c r="C103" s="272">
        <v>0</v>
      </c>
      <c r="D103" s="296">
        <v>0</v>
      </c>
      <c r="E103" s="274">
        <f t="shared" si="14"/>
        <v>0</v>
      </c>
      <c r="F103" s="279">
        <f t="shared" si="14"/>
        <v>0</v>
      </c>
      <c r="G103" s="279"/>
      <c r="H103" s="298"/>
      <c r="I103" s="277">
        <f t="shared" si="15"/>
        <v>0</v>
      </c>
      <c r="J103" s="300">
        <f t="shared" si="13"/>
        <v>0</v>
      </c>
      <c r="K103" s="274">
        <f t="shared" si="6"/>
        <v>0.01</v>
      </c>
      <c r="L103" s="279">
        <f t="shared" si="7"/>
        <v>0.01</v>
      </c>
      <c r="M103" s="279">
        <f t="shared" si="8"/>
        <v>0</v>
      </c>
      <c r="N103" s="280">
        <f t="shared" si="9"/>
        <v>0</v>
      </c>
    </row>
    <row r="104" spans="1:14" ht="12.75">
      <c r="A104" s="270" t="s">
        <v>744</v>
      </c>
      <c r="B104" s="271" t="s">
        <v>745</v>
      </c>
      <c r="C104" s="272">
        <v>0</v>
      </c>
      <c r="D104" s="296">
        <v>0</v>
      </c>
      <c r="E104" s="274">
        <f t="shared" si="14"/>
        <v>0</v>
      </c>
      <c r="F104" s="279">
        <f t="shared" si="14"/>
        <v>0</v>
      </c>
      <c r="G104" s="279"/>
      <c r="H104" s="298"/>
      <c r="I104" s="277">
        <f t="shared" si="15"/>
        <v>0</v>
      </c>
      <c r="J104" s="300">
        <f t="shared" si="13"/>
        <v>0</v>
      </c>
      <c r="K104" s="274">
        <f t="shared" si="6"/>
        <v>0.01</v>
      </c>
      <c r="L104" s="279">
        <f t="shared" si="7"/>
        <v>0.01</v>
      </c>
      <c r="M104" s="279">
        <f t="shared" si="8"/>
        <v>0</v>
      </c>
      <c r="N104" s="280">
        <f t="shared" si="9"/>
        <v>0</v>
      </c>
    </row>
    <row r="105" spans="1:14" ht="12.75">
      <c r="A105" s="270" t="s">
        <v>746</v>
      </c>
      <c r="B105" s="271" t="s">
        <v>747</v>
      </c>
      <c r="C105" s="272">
        <v>0</v>
      </c>
      <c r="D105" s="296">
        <v>0</v>
      </c>
      <c r="E105" s="274">
        <f t="shared" si="14"/>
        <v>0</v>
      </c>
      <c r="F105" s="279">
        <f t="shared" si="14"/>
        <v>0</v>
      </c>
      <c r="G105" s="279"/>
      <c r="H105" s="298"/>
      <c r="I105" s="277">
        <f t="shared" si="15"/>
        <v>0</v>
      </c>
      <c r="J105" s="300">
        <f t="shared" si="13"/>
        <v>0</v>
      </c>
      <c r="K105" s="274">
        <f t="shared" si="6"/>
        <v>0.01</v>
      </c>
      <c r="L105" s="279">
        <f t="shared" si="7"/>
        <v>0.01</v>
      </c>
      <c r="M105" s="279">
        <f t="shared" si="8"/>
        <v>0</v>
      </c>
      <c r="N105" s="280">
        <f t="shared" si="9"/>
        <v>0</v>
      </c>
    </row>
    <row r="106" spans="1:14" ht="12.75">
      <c r="A106" s="270">
        <v>349</v>
      </c>
      <c r="B106" s="271" t="s">
        <v>878</v>
      </c>
      <c r="C106" s="272">
        <v>0</v>
      </c>
      <c r="D106" s="296">
        <v>0</v>
      </c>
      <c r="E106" s="274">
        <f>+ROUND(C106/1000,0)</f>
        <v>0</v>
      </c>
      <c r="F106" s="279">
        <f>+ROUND(D106/1000,0)</f>
        <v>0</v>
      </c>
      <c r="G106" s="279"/>
      <c r="H106" s="298"/>
      <c r="I106" s="277">
        <f>+E106</f>
        <v>0</v>
      </c>
      <c r="J106" s="300">
        <f>+F106</f>
        <v>0</v>
      </c>
      <c r="K106" s="274">
        <f t="shared" si="6"/>
        <v>0.01</v>
      </c>
      <c r="L106" s="279">
        <f t="shared" si="7"/>
        <v>0.01</v>
      </c>
      <c r="M106" s="279">
        <f t="shared" si="8"/>
        <v>0</v>
      </c>
      <c r="N106" s="280">
        <f t="shared" si="9"/>
        <v>0</v>
      </c>
    </row>
    <row r="107" spans="1:14" ht="12.75">
      <c r="A107" s="270" t="s">
        <v>748</v>
      </c>
      <c r="B107" s="271" t="s">
        <v>749</v>
      </c>
      <c r="C107" s="272">
        <v>0</v>
      </c>
      <c r="D107" s="273" t="s">
        <v>335</v>
      </c>
      <c r="E107" s="274">
        <f t="shared" si="14"/>
        <v>0</v>
      </c>
      <c r="F107" s="275" t="s">
        <v>335</v>
      </c>
      <c r="G107" s="275"/>
      <c r="H107" s="276"/>
      <c r="I107" s="277">
        <f t="shared" si="15"/>
        <v>0</v>
      </c>
      <c r="J107" s="278">
        <v>0</v>
      </c>
      <c r="K107" s="274">
        <f t="shared" si="6"/>
        <v>0.01</v>
      </c>
      <c r="L107" s="279">
        <f t="shared" si="7"/>
        <v>0</v>
      </c>
      <c r="M107" s="279">
        <f t="shared" si="8"/>
        <v>0</v>
      </c>
      <c r="N107" s="280">
        <f t="shared" si="9"/>
        <v>0</v>
      </c>
    </row>
    <row r="108" spans="1:14" ht="12.75">
      <c r="A108" s="270" t="s">
        <v>748</v>
      </c>
      <c r="B108" s="271" t="s">
        <v>750</v>
      </c>
      <c r="C108" s="272">
        <v>0</v>
      </c>
      <c r="D108" s="273" t="s">
        <v>335</v>
      </c>
      <c r="E108" s="274">
        <f t="shared" si="14"/>
        <v>0</v>
      </c>
      <c r="F108" s="275" t="s">
        <v>335</v>
      </c>
      <c r="G108" s="275"/>
      <c r="H108" s="276"/>
      <c r="I108" s="277">
        <f t="shared" si="15"/>
        <v>0</v>
      </c>
      <c r="J108" s="278">
        <v>0</v>
      </c>
      <c r="K108" s="274">
        <f t="shared" si="6"/>
        <v>0.01</v>
      </c>
      <c r="L108" s="279">
        <f t="shared" si="7"/>
        <v>0</v>
      </c>
      <c r="M108" s="279">
        <f t="shared" si="8"/>
        <v>0</v>
      </c>
      <c r="N108" s="280">
        <f t="shared" si="9"/>
        <v>0</v>
      </c>
    </row>
    <row r="109" spans="1:14" ht="12.75">
      <c r="A109" s="270" t="s">
        <v>751</v>
      </c>
      <c r="B109" s="271" t="s">
        <v>752</v>
      </c>
      <c r="C109" s="272">
        <v>0</v>
      </c>
      <c r="D109" s="273" t="s">
        <v>335</v>
      </c>
      <c r="E109" s="274">
        <f t="shared" si="14"/>
        <v>0</v>
      </c>
      <c r="F109" s="275" t="s">
        <v>335</v>
      </c>
      <c r="G109" s="275"/>
      <c r="H109" s="276"/>
      <c r="I109" s="277">
        <f t="shared" si="15"/>
        <v>0</v>
      </c>
      <c r="J109" s="278">
        <v>0</v>
      </c>
      <c r="K109" s="274">
        <f t="shared" si="6"/>
        <v>0.01</v>
      </c>
      <c r="L109" s="279">
        <f t="shared" si="7"/>
        <v>0</v>
      </c>
      <c r="M109" s="279">
        <f t="shared" si="8"/>
        <v>0</v>
      </c>
      <c r="N109" s="280">
        <f t="shared" si="9"/>
        <v>0</v>
      </c>
    </row>
    <row r="110" spans="1:14" ht="12.75">
      <c r="A110" s="270" t="s">
        <v>751</v>
      </c>
      <c r="B110" s="271" t="s">
        <v>753</v>
      </c>
      <c r="C110" s="272">
        <v>0</v>
      </c>
      <c r="D110" s="273" t="s">
        <v>335</v>
      </c>
      <c r="E110" s="274">
        <f t="shared" si="14"/>
        <v>0</v>
      </c>
      <c r="F110" s="275" t="s">
        <v>335</v>
      </c>
      <c r="G110" s="275"/>
      <c r="H110" s="276"/>
      <c r="I110" s="277">
        <f t="shared" si="15"/>
        <v>0</v>
      </c>
      <c r="J110" s="278">
        <v>0</v>
      </c>
      <c r="K110" s="274">
        <f t="shared" si="6"/>
        <v>0.01</v>
      </c>
      <c r="L110" s="279">
        <f t="shared" si="7"/>
        <v>0</v>
      </c>
      <c r="M110" s="279">
        <f t="shared" si="8"/>
        <v>0</v>
      </c>
      <c r="N110" s="280">
        <f t="shared" si="9"/>
        <v>0</v>
      </c>
    </row>
    <row r="111" spans="1:14" ht="12.75">
      <c r="A111" s="270" t="s">
        <v>754</v>
      </c>
      <c r="B111" s="271" t="s">
        <v>236</v>
      </c>
      <c r="C111" s="272">
        <v>0</v>
      </c>
      <c r="D111" s="273" t="s">
        <v>335</v>
      </c>
      <c r="E111" s="274">
        <f t="shared" si="14"/>
        <v>0</v>
      </c>
      <c r="F111" s="275" t="s">
        <v>335</v>
      </c>
      <c r="G111" s="275"/>
      <c r="H111" s="276"/>
      <c r="I111" s="277">
        <f t="shared" si="15"/>
        <v>0</v>
      </c>
      <c r="J111" s="278">
        <v>0</v>
      </c>
      <c r="K111" s="274">
        <f t="shared" si="6"/>
        <v>0.01</v>
      </c>
      <c r="L111" s="279">
        <f t="shared" si="7"/>
        <v>0</v>
      </c>
      <c r="M111" s="279">
        <f t="shared" si="8"/>
        <v>0</v>
      </c>
      <c r="N111" s="280">
        <f t="shared" si="9"/>
        <v>0</v>
      </c>
    </row>
    <row r="112" spans="1:14" ht="12.75" customHeight="1">
      <c r="A112" s="270" t="s">
        <v>755</v>
      </c>
      <c r="B112" s="271" t="s">
        <v>879</v>
      </c>
      <c r="C112" s="272">
        <v>0</v>
      </c>
      <c r="D112" s="273" t="s">
        <v>335</v>
      </c>
      <c r="E112" s="274">
        <f t="shared" si="14"/>
        <v>0</v>
      </c>
      <c r="F112" s="275" t="s">
        <v>335</v>
      </c>
      <c r="G112" s="275"/>
      <c r="H112" s="276"/>
      <c r="I112" s="277">
        <f t="shared" si="15"/>
        <v>0</v>
      </c>
      <c r="J112" s="278">
        <v>0</v>
      </c>
      <c r="K112" s="274">
        <f t="shared" si="6"/>
        <v>0.01</v>
      </c>
      <c r="L112" s="279">
        <f t="shared" si="7"/>
        <v>0</v>
      </c>
      <c r="M112" s="279">
        <f t="shared" si="8"/>
        <v>0</v>
      </c>
      <c r="N112" s="280">
        <f t="shared" si="9"/>
        <v>0</v>
      </c>
    </row>
    <row r="113" spans="1:14" ht="12.75" customHeight="1">
      <c r="A113" s="270" t="s">
        <v>755</v>
      </c>
      <c r="B113" s="271" t="s">
        <v>880</v>
      </c>
      <c r="C113" s="272">
        <v>0</v>
      </c>
      <c r="D113" s="273" t="s">
        <v>335</v>
      </c>
      <c r="E113" s="274">
        <f t="shared" si="14"/>
        <v>0</v>
      </c>
      <c r="F113" s="275" t="s">
        <v>335</v>
      </c>
      <c r="G113" s="275"/>
      <c r="H113" s="276"/>
      <c r="I113" s="277">
        <f t="shared" si="15"/>
        <v>0</v>
      </c>
      <c r="J113" s="278">
        <v>0</v>
      </c>
      <c r="K113" s="274">
        <f t="shared" si="6"/>
        <v>0.01</v>
      </c>
      <c r="L113" s="279">
        <f t="shared" si="7"/>
        <v>0</v>
      </c>
      <c r="M113" s="279">
        <f t="shared" si="8"/>
        <v>0</v>
      </c>
      <c r="N113" s="280">
        <f t="shared" si="9"/>
        <v>0</v>
      </c>
    </row>
    <row r="114" spans="1:14" ht="12.75">
      <c r="A114" s="270" t="s">
        <v>756</v>
      </c>
      <c r="B114" s="271" t="s">
        <v>881</v>
      </c>
      <c r="C114" s="272">
        <v>0</v>
      </c>
      <c r="D114" s="273" t="s">
        <v>335</v>
      </c>
      <c r="E114" s="274">
        <f t="shared" si="14"/>
        <v>0</v>
      </c>
      <c r="F114" s="275" t="s">
        <v>335</v>
      </c>
      <c r="G114" s="275"/>
      <c r="H114" s="276"/>
      <c r="I114" s="277">
        <f t="shared" si="15"/>
        <v>0</v>
      </c>
      <c r="J114" s="278">
        <v>0</v>
      </c>
      <c r="K114" s="274">
        <f t="shared" si="6"/>
        <v>0.01</v>
      </c>
      <c r="L114" s="279">
        <f t="shared" si="7"/>
        <v>0</v>
      </c>
      <c r="M114" s="279">
        <f t="shared" si="8"/>
        <v>0</v>
      </c>
      <c r="N114" s="280">
        <f t="shared" si="9"/>
        <v>0</v>
      </c>
    </row>
    <row r="115" spans="1:14" ht="12.75">
      <c r="A115" s="270" t="s">
        <v>756</v>
      </c>
      <c r="B115" s="271" t="s">
        <v>757</v>
      </c>
      <c r="C115" s="272">
        <v>0</v>
      </c>
      <c r="D115" s="273" t="s">
        <v>335</v>
      </c>
      <c r="E115" s="274">
        <f t="shared" si="14"/>
        <v>0</v>
      </c>
      <c r="F115" s="275" t="s">
        <v>335</v>
      </c>
      <c r="G115" s="275"/>
      <c r="H115" s="276"/>
      <c r="I115" s="277">
        <f t="shared" si="15"/>
        <v>0</v>
      </c>
      <c r="J115" s="278">
        <v>0</v>
      </c>
      <c r="K115" s="274">
        <f t="shared" si="6"/>
        <v>0.01</v>
      </c>
      <c r="L115" s="279">
        <f t="shared" si="7"/>
        <v>0</v>
      </c>
      <c r="M115" s="279">
        <f t="shared" si="8"/>
        <v>0</v>
      </c>
      <c r="N115" s="280">
        <f t="shared" si="9"/>
        <v>0</v>
      </c>
    </row>
    <row r="116" spans="1:14" ht="12.75">
      <c r="A116" s="270" t="s">
        <v>758</v>
      </c>
      <c r="B116" s="271" t="s">
        <v>882</v>
      </c>
      <c r="C116" s="272">
        <v>0</v>
      </c>
      <c r="D116" s="273" t="s">
        <v>335</v>
      </c>
      <c r="E116" s="274">
        <f t="shared" si="14"/>
        <v>0</v>
      </c>
      <c r="F116" s="275" t="s">
        <v>335</v>
      </c>
      <c r="G116" s="275"/>
      <c r="H116" s="276"/>
      <c r="I116" s="277">
        <f t="shared" si="15"/>
        <v>0</v>
      </c>
      <c r="J116" s="278">
        <v>0</v>
      </c>
      <c r="K116" s="274">
        <f t="shared" si="6"/>
        <v>0.01</v>
      </c>
      <c r="L116" s="279">
        <f t="shared" si="7"/>
        <v>0</v>
      </c>
      <c r="M116" s="279">
        <f t="shared" si="8"/>
        <v>0</v>
      </c>
      <c r="N116" s="280">
        <f t="shared" si="9"/>
        <v>0</v>
      </c>
    </row>
    <row r="117" spans="1:14" ht="12.75">
      <c r="A117" s="270" t="s">
        <v>758</v>
      </c>
      <c r="B117" s="271" t="s">
        <v>759</v>
      </c>
      <c r="C117" s="272">
        <v>0</v>
      </c>
      <c r="D117" s="273" t="s">
        <v>335</v>
      </c>
      <c r="E117" s="274">
        <f t="shared" si="14"/>
        <v>0</v>
      </c>
      <c r="F117" s="275" t="s">
        <v>335</v>
      </c>
      <c r="G117" s="275"/>
      <c r="H117" s="276"/>
      <c r="I117" s="277">
        <f t="shared" si="15"/>
        <v>0</v>
      </c>
      <c r="J117" s="278">
        <v>0</v>
      </c>
      <c r="K117" s="274">
        <f t="shared" si="6"/>
        <v>0.01</v>
      </c>
      <c r="L117" s="279">
        <f t="shared" si="7"/>
        <v>0</v>
      </c>
      <c r="M117" s="279">
        <f t="shared" si="8"/>
        <v>0</v>
      </c>
      <c r="N117" s="280">
        <f t="shared" si="9"/>
        <v>0</v>
      </c>
    </row>
    <row r="118" spans="1:14" ht="12.75">
      <c r="A118" s="270" t="s">
        <v>760</v>
      </c>
      <c r="B118" s="271" t="s">
        <v>883</v>
      </c>
      <c r="C118" s="295" t="s">
        <v>335</v>
      </c>
      <c r="D118" s="296">
        <v>0</v>
      </c>
      <c r="E118" s="297" t="s">
        <v>335</v>
      </c>
      <c r="F118" s="279">
        <f aca="true" t="shared" si="16" ref="F118:F124">+ROUND(D118/1000,0)</f>
        <v>0</v>
      </c>
      <c r="G118" s="279"/>
      <c r="H118" s="298"/>
      <c r="I118" s="299">
        <v>0</v>
      </c>
      <c r="J118" s="300">
        <f aca="true" t="shared" si="17" ref="J118:J124">+F118</f>
        <v>0</v>
      </c>
      <c r="K118" s="274">
        <f t="shared" si="6"/>
        <v>0</v>
      </c>
      <c r="L118" s="279">
        <f t="shared" si="7"/>
        <v>0.01</v>
      </c>
      <c r="M118" s="279">
        <f t="shared" si="8"/>
        <v>0</v>
      </c>
      <c r="N118" s="280">
        <f t="shared" si="9"/>
        <v>0</v>
      </c>
    </row>
    <row r="119" spans="1:14" ht="12.75">
      <c r="A119" s="270" t="s">
        <v>761</v>
      </c>
      <c r="B119" s="271" t="s">
        <v>884</v>
      </c>
      <c r="C119" s="295" t="s">
        <v>335</v>
      </c>
      <c r="D119" s="296">
        <v>0</v>
      </c>
      <c r="E119" s="297" t="s">
        <v>335</v>
      </c>
      <c r="F119" s="279">
        <f t="shared" si="16"/>
        <v>0</v>
      </c>
      <c r="G119" s="279"/>
      <c r="H119" s="298"/>
      <c r="I119" s="299">
        <v>0</v>
      </c>
      <c r="J119" s="300">
        <f t="shared" si="17"/>
        <v>0</v>
      </c>
      <c r="K119" s="274">
        <f t="shared" si="6"/>
        <v>0</v>
      </c>
      <c r="L119" s="279">
        <f t="shared" si="7"/>
        <v>0.01</v>
      </c>
      <c r="M119" s="279">
        <f t="shared" si="8"/>
        <v>0</v>
      </c>
      <c r="N119" s="280">
        <f t="shared" si="9"/>
        <v>0</v>
      </c>
    </row>
    <row r="120" spans="1:14" ht="12.75">
      <c r="A120" s="270" t="s">
        <v>762</v>
      </c>
      <c r="B120" s="271" t="s">
        <v>885</v>
      </c>
      <c r="C120" s="295" t="s">
        <v>335</v>
      </c>
      <c r="D120" s="296">
        <v>0</v>
      </c>
      <c r="E120" s="297" t="s">
        <v>335</v>
      </c>
      <c r="F120" s="279">
        <f t="shared" si="16"/>
        <v>0</v>
      </c>
      <c r="G120" s="279"/>
      <c r="H120" s="298"/>
      <c r="I120" s="299">
        <v>0</v>
      </c>
      <c r="J120" s="300">
        <f t="shared" si="17"/>
        <v>0</v>
      </c>
      <c r="K120" s="274">
        <f t="shared" si="6"/>
        <v>0</v>
      </c>
      <c r="L120" s="279">
        <f t="shared" si="7"/>
        <v>0.01</v>
      </c>
      <c r="M120" s="279">
        <f t="shared" si="8"/>
        <v>0</v>
      </c>
      <c r="N120" s="280">
        <f t="shared" si="9"/>
        <v>0</v>
      </c>
    </row>
    <row r="121" spans="1:14" ht="12.75">
      <c r="A121" s="270" t="s">
        <v>763</v>
      </c>
      <c r="B121" s="271" t="s">
        <v>886</v>
      </c>
      <c r="C121" s="295" t="s">
        <v>335</v>
      </c>
      <c r="D121" s="296">
        <v>0</v>
      </c>
      <c r="E121" s="297" t="s">
        <v>335</v>
      </c>
      <c r="F121" s="279">
        <f t="shared" si="16"/>
        <v>0</v>
      </c>
      <c r="G121" s="279"/>
      <c r="H121" s="298"/>
      <c r="I121" s="299">
        <v>0</v>
      </c>
      <c r="J121" s="300">
        <f t="shared" si="17"/>
        <v>0</v>
      </c>
      <c r="K121" s="274">
        <f t="shared" si="6"/>
        <v>0</v>
      </c>
      <c r="L121" s="279">
        <f t="shared" si="7"/>
        <v>0.01</v>
      </c>
      <c r="M121" s="279">
        <f t="shared" si="8"/>
        <v>0</v>
      </c>
      <c r="N121" s="280">
        <f t="shared" si="9"/>
        <v>0</v>
      </c>
    </row>
    <row r="122" spans="1:14" ht="12.75">
      <c r="A122" s="270" t="s">
        <v>764</v>
      </c>
      <c r="B122" s="271" t="s">
        <v>887</v>
      </c>
      <c r="C122" s="295" t="s">
        <v>335</v>
      </c>
      <c r="D122" s="296">
        <v>0</v>
      </c>
      <c r="E122" s="297" t="s">
        <v>335</v>
      </c>
      <c r="F122" s="279">
        <f t="shared" si="16"/>
        <v>0</v>
      </c>
      <c r="G122" s="279"/>
      <c r="H122" s="298"/>
      <c r="I122" s="299">
        <v>0</v>
      </c>
      <c r="J122" s="300">
        <f t="shared" si="17"/>
        <v>0</v>
      </c>
      <c r="K122" s="274">
        <f t="shared" si="6"/>
        <v>0</v>
      </c>
      <c r="L122" s="279">
        <f t="shared" si="7"/>
        <v>0.01</v>
      </c>
      <c r="M122" s="279">
        <f t="shared" si="8"/>
        <v>0</v>
      </c>
      <c r="N122" s="280">
        <f t="shared" si="9"/>
        <v>0</v>
      </c>
    </row>
    <row r="123" spans="1:14" ht="12.75">
      <c r="A123" s="270" t="s">
        <v>765</v>
      </c>
      <c r="B123" s="271" t="s">
        <v>888</v>
      </c>
      <c r="C123" s="295" t="s">
        <v>335</v>
      </c>
      <c r="D123" s="296">
        <v>0</v>
      </c>
      <c r="E123" s="297" t="s">
        <v>335</v>
      </c>
      <c r="F123" s="279">
        <f t="shared" si="16"/>
        <v>0</v>
      </c>
      <c r="G123" s="279"/>
      <c r="H123" s="298"/>
      <c r="I123" s="299">
        <v>0</v>
      </c>
      <c r="J123" s="300">
        <f t="shared" si="17"/>
        <v>0</v>
      </c>
      <c r="K123" s="274">
        <f t="shared" si="6"/>
        <v>0</v>
      </c>
      <c r="L123" s="279">
        <f t="shared" si="7"/>
        <v>0.01</v>
      </c>
      <c r="M123" s="279">
        <f t="shared" si="8"/>
        <v>0</v>
      </c>
      <c r="N123" s="280">
        <f t="shared" si="9"/>
        <v>0</v>
      </c>
    </row>
    <row r="124" spans="1:14" ht="12.75">
      <c r="A124" s="270" t="s">
        <v>766</v>
      </c>
      <c r="B124" s="271" t="s">
        <v>889</v>
      </c>
      <c r="C124" s="295" t="s">
        <v>335</v>
      </c>
      <c r="D124" s="296">
        <v>0</v>
      </c>
      <c r="E124" s="297" t="s">
        <v>335</v>
      </c>
      <c r="F124" s="279">
        <f t="shared" si="16"/>
        <v>0</v>
      </c>
      <c r="G124" s="279"/>
      <c r="H124" s="298"/>
      <c r="I124" s="299">
        <v>0</v>
      </c>
      <c r="J124" s="300">
        <f t="shared" si="17"/>
        <v>0</v>
      </c>
      <c r="K124" s="274">
        <f t="shared" si="6"/>
        <v>0</v>
      </c>
      <c r="L124" s="279">
        <f t="shared" si="7"/>
        <v>0.01</v>
      </c>
      <c r="M124" s="279">
        <f t="shared" si="8"/>
        <v>0</v>
      </c>
      <c r="N124" s="280">
        <f t="shared" si="9"/>
        <v>0</v>
      </c>
    </row>
    <row r="125" spans="1:14" ht="12.75">
      <c r="A125" s="270" t="s">
        <v>767</v>
      </c>
      <c r="B125" s="271" t="s">
        <v>768</v>
      </c>
      <c r="C125" s="272">
        <v>0</v>
      </c>
      <c r="D125" s="273" t="s">
        <v>335</v>
      </c>
      <c r="E125" s="274">
        <f>+ROUND(C125/1000,0)</f>
        <v>0</v>
      </c>
      <c r="F125" s="275" t="s">
        <v>335</v>
      </c>
      <c r="G125" s="275"/>
      <c r="H125" s="276"/>
      <c r="I125" s="277">
        <f>+E125</f>
        <v>0</v>
      </c>
      <c r="J125" s="278">
        <v>0</v>
      </c>
      <c r="K125" s="274">
        <f t="shared" si="6"/>
        <v>0.01</v>
      </c>
      <c r="L125" s="279">
        <f t="shared" si="7"/>
        <v>0</v>
      </c>
      <c r="M125" s="279">
        <f t="shared" si="8"/>
        <v>0</v>
      </c>
      <c r="N125" s="280">
        <f t="shared" si="9"/>
        <v>0</v>
      </c>
    </row>
    <row r="126" spans="1:14" ht="12.75">
      <c r="A126" s="270" t="s">
        <v>767</v>
      </c>
      <c r="B126" s="271" t="s">
        <v>769</v>
      </c>
      <c r="C126" s="272">
        <v>0</v>
      </c>
      <c r="D126" s="273" t="s">
        <v>335</v>
      </c>
      <c r="E126" s="274">
        <f>+ROUND(C126/1000,0)</f>
        <v>0</v>
      </c>
      <c r="F126" s="275" t="s">
        <v>335</v>
      </c>
      <c r="G126" s="275"/>
      <c r="H126" s="276"/>
      <c r="I126" s="277">
        <f>+E126</f>
        <v>0</v>
      </c>
      <c r="J126" s="278">
        <v>0</v>
      </c>
      <c r="K126" s="274">
        <f t="shared" si="6"/>
        <v>0.01</v>
      </c>
      <c r="L126" s="279">
        <f t="shared" si="7"/>
        <v>0</v>
      </c>
      <c r="M126" s="279">
        <f t="shared" si="8"/>
        <v>0</v>
      </c>
      <c r="N126" s="280">
        <f t="shared" si="9"/>
        <v>0</v>
      </c>
    </row>
    <row r="127" spans="1:14" ht="12.75">
      <c r="A127" s="270" t="s">
        <v>770</v>
      </c>
      <c r="B127" s="271" t="s">
        <v>890</v>
      </c>
      <c r="C127" s="295" t="s">
        <v>335</v>
      </c>
      <c r="D127" s="296">
        <v>0</v>
      </c>
      <c r="E127" s="297" t="s">
        <v>335</v>
      </c>
      <c r="F127" s="279">
        <f>+ROUND(D127/1000,0)</f>
        <v>0</v>
      </c>
      <c r="G127" s="279"/>
      <c r="H127" s="298"/>
      <c r="I127" s="299">
        <v>0</v>
      </c>
      <c r="J127" s="300">
        <f>+F127</f>
        <v>0</v>
      </c>
      <c r="K127" s="274">
        <f t="shared" si="6"/>
        <v>0</v>
      </c>
      <c r="L127" s="279">
        <f t="shared" si="7"/>
        <v>0.01</v>
      </c>
      <c r="M127" s="279">
        <f t="shared" si="8"/>
        <v>0</v>
      </c>
      <c r="N127" s="280">
        <f t="shared" si="9"/>
        <v>0</v>
      </c>
    </row>
    <row r="128" spans="1:14" ht="12.75">
      <c r="A128" s="270" t="s">
        <v>771</v>
      </c>
      <c r="B128" s="271" t="s">
        <v>891</v>
      </c>
      <c r="C128" s="272">
        <v>0</v>
      </c>
      <c r="D128" s="273" t="s">
        <v>335</v>
      </c>
      <c r="E128" s="274">
        <f aca="true" t="shared" si="18" ref="E128:E134">+ROUND(C128/1000,0)</f>
        <v>0</v>
      </c>
      <c r="F128" s="275" t="s">
        <v>335</v>
      </c>
      <c r="G128" s="275"/>
      <c r="H128" s="276"/>
      <c r="I128" s="277">
        <f aca="true" t="shared" si="19" ref="I128:I134">+E128</f>
        <v>0</v>
      </c>
      <c r="J128" s="278">
        <v>0</v>
      </c>
      <c r="K128" s="274">
        <f t="shared" si="6"/>
        <v>0.01</v>
      </c>
      <c r="L128" s="279">
        <f t="shared" si="7"/>
        <v>0</v>
      </c>
      <c r="M128" s="279">
        <f t="shared" si="8"/>
        <v>0</v>
      </c>
      <c r="N128" s="280">
        <f t="shared" si="9"/>
        <v>0</v>
      </c>
    </row>
    <row r="129" spans="1:14" ht="12.75">
      <c r="A129" s="270" t="s">
        <v>771</v>
      </c>
      <c r="B129" s="271" t="s">
        <v>892</v>
      </c>
      <c r="C129" s="272">
        <v>0</v>
      </c>
      <c r="D129" s="273" t="s">
        <v>335</v>
      </c>
      <c r="E129" s="274">
        <f t="shared" si="18"/>
        <v>0</v>
      </c>
      <c r="F129" s="275" t="s">
        <v>335</v>
      </c>
      <c r="G129" s="275"/>
      <c r="H129" s="276"/>
      <c r="I129" s="277">
        <f t="shared" si="19"/>
        <v>0</v>
      </c>
      <c r="J129" s="278">
        <v>0</v>
      </c>
      <c r="K129" s="274">
        <f t="shared" si="6"/>
        <v>0.01</v>
      </c>
      <c r="L129" s="279">
        <f t="shared" si="7"/>
        <v>0</v>
      </c>
      <c r="M129" s="279">
        <f t="shared" si="8"/>
        <v>0</v>
      </c>
      <c r="N129" s="280">
        <f t="shared" si="9"/>
        <v>0</v>
      </c>
    </row>
    <row r="130" spans="1:14" ht="12.75">
      <c r="A130" s="270" t="s">
        <v>772</v>
      </c>
      <c r="B130" s="271" t="s">
        <v>893</v>
      </c>
      <c r="C130" s="272">
        <v>0</v>
      </c>
      <c r="D130" s="273" t="s">
        <v>335</v>
      </c>
      <c r="E130" s="274">
        <f t="shared" si="18"/>
        <v>0</v>
      </c>
      <c r="F130" s="275" t="s">
        <v>335</v>
      </c>
      <c r="G130" s="275"/>
      <c r="H130" s="276"/>
      <c r="I130" s="277">
        <f t="shared" si="19"/>
        <v>0</v>
      </c>
      <c r="J130" s="278">
        <v>0</v>
      </c>
      <c r="K130" s="274">
        <f aca="true" t="shared" si="20" ref="K130:K181">+MAX(0,IF(ISNUMBER(C130),C130-$C$283+0.01,0))</f>
        <v>0.01</v>
      </c>
      <c r="L130" s="279">
        <f aca="true" t="shared" si="21" ref="L130:L181">+MAX(0,IF(ISNUMBER(D130),D130-$D$283+0.01,0))</f>
        <v>0</v>
      </c>
      <c r="M130" s="279">
        <f aca="true" t="shared" si="22" ref="M130:M181">+IF(AND($J$274&lt;0,K130&gt;0),I130-$J$274,I130)</f>
        <v>0</v>
      </c>
      <c r="N130" s="280">
        <f aca="true" t="shared" si="23" ref="N130:N181">+IF(AND($J$274&gt;0,L130&gt;0),J130+$J$274,J130)</f>
        <v>0</v>
      </c>
    </row>
    <row r="131" spans="1:14" ht="12.75">
      <c r="A131" s="270" t="s">
        <v>772</v>
      </c>
      <c r="B131" s="271" t="s">
        <v>894</v>
      </c>
      <c r="C131" s="272">
        <v>0</v>
      </c>
      <c r="D131" s="273" t="s">
        <v>335</v>
      </c>
      <c r="E131" s="274">
        <f t="shared" si="18"/>
        <v>0</v>
      </c>
      <c r="F131" s="275" t="s">
        <v>335</v>
      </c>
      <c r="G131" s="275"/>
      <c r="H131" s="276"/>
      <c r="I131" s="277">
        <f t="shared" si="19"/>
        <v>0</v>
      </c>
      <c r="J131" s="278">
        <v>0</v>
      </c>
      <c r="K131" s="274">
        <f t="shared" si="20"/>
        <v>0.01</v>
      </c>
      <c r="L131" s="279">
        <f t="shared" si="21"/>
        <v>0</v>
      </c>
      <c r="M131" s="279">
        <f t="shared" si="22"/>
        <v>0</v>
      </c>
      <c r="N131" s="280">
        <f t="shared" si="23"/>
        <v>0</v>
      </c>
    </row>
    <row r="132" spans="1:14" ht="12.75">
      <c r="A132" s="270" t="s">
        <v>773</v>
      </c>
      <c r="B132" s="271" t="s">
        <v>774</v>
      </c>
      <c r="C132" s="272">
        <v>0</v>
      </c>
      <c r="D132" s="273" t="s">
        <v>335</v>
      </c>
      <c r="E132" s="274">
        <f t="shared" si="18"/>
        <v>0</v>
      </c>
      <c r="F132" s="275" t="s">
        <v>335</v>
      </c>
      <c r="G132" s="275"/>
      <c r="H132" s="276"/>
      <c r="I132" s="277">
        <f t="shared" si="19"/>
        <v>0</v>
      </c>
      <c r="J132" s="278">
        <v>0</v>
      </c>
      <c r="K132" s="274">
        <f t="shared" si="20"/>
        <v>0.01</v>
      </c>
      <c r="L132" s="279">
        <f t="shared" si="21"/>
        <v>0</v>
      </c>
      <c r="M132" s="279">
        <f t="shared" si="22"/>
        <v>0</v>
      </c>
      <c r="N132" s="280">
        <f t="shared" si="23"/>
        <v>0</v>
      </c>
    </row>
    <row r="133" spans="1:14" ht="12.75">
      <c r="A133" s="270" t="s">
        <v>773</v>
      </c>
      <c r="B133" s="271" t="s">
        <v>775</v>
      </c>
      <c r="C133" s="272">
        <v>0</v>
      </c>
      <c r="D133" s="273" t="s">
        <v>335</v>
      </c>
      <c r="E133" s="274">
        <f t="shared" si="18"/>
        <v>0</v>
      </c>
      <c r="F133" s="275" t="s">
        <v>335</v>
      </c>
      <c r="G133" s="275"/>
      <c r="H133" s="276"/>
      <c r="I133" s="277">
        <f t="shared" si="19"/>
        <v>0</v>
      </c>
      <c r="J133" s="278">
        <v>0</v>
      </c>
      <c r="K133" s="274">
        <f t="shared" si="20"/>
        <v>0.01</v>
      </c>
      <c r="L133" s="279">
        <f t="shared" si="21"/>
        <v>0</v>
      </c>
      <c r="M133" s="279">
        <f t="shared" si="22"/>
        <v>0</v>
      </c>
      <c r="N133" s="280">
        <f t="shared" si="23"/>
        <v>0</v>
      </c>
    </row>
    <row r="134" spans="1:14" ht="12.75">
      <c r="A134" s="270" t="s">
        <v>776</v>
      </c>
      <c r="B134" s="271" t="s">
        <v>777</v>
      </c>
      <c r="C134" s="272">
        <v>0</v>
      </c>
      <c r="D134" s="273" t="s">
        <v>335</v>
      </c>
      <c r="E134" s="274">
        <f t="shared" si="18"/>
        <v>0</v>
      </c>
      <c r="F134" s="275" t="s">
        <v>335</v>
      </c>
      <c r="G134" s="275"/>
      <c r="H134" s="276"/>
      <c r="I134" s="277">
        <f t="shared" si="19"/>
        <v>0</v>
      </c>
      <c r="J134" s="278">
        <v>0</v>
      </c>
      <c r="K134" s="274">
        <f t="shared" si="20"/>
        <v>0.01</v>
      </c>
      <c r="L134" s="279">
        <f t="shared" si="21"/>
        <v>0</v>
      </c>
      <c r="M134" s="279">
        <f t="shared" si="22"/>
        <v>0</v>
      </c>
      <c r="N134" s="280">
        <f t="shared" si="23"/>
        <v>0</v>
      </c>
    </row>
    <row r="135" spans="1:14" ht="12.75">
      <c r="A135" s="270" t="s">
        <v>778</v>
      </c>
      <c r="B135" s="271" t="s">
        <v>779</v>
      </c>
      <c r="C135" s="295" t="s">
        <v>335</v>
      </c>
      <c r="D135" s="296">
        <v>0</v>
      </c>
      <c r="E135" s="297" t="s">
        <v>335</v>
      </c>
      <c r="F135" s="279">
        <f>+ROUND(D135/1000,0)</f>
        <v>0</v>
      </c>
      <c r="G135" s="279"/>
      <c r="H135" s="298"/>
      <c r="I135" s="299">
        <v>0</v>
      </c>
      <c r="J135" s="300">
        <f>+F135</f>
        <v>0</v>
      </c>
      <c r="K135" s="274">
        <f t="shared" si="20"/>
        <v>0</v>
      </c>
      <c r="L135" s="279">
        <f t="shared" si="21"/>
        <v>0.01</v>
      </c>
      <c r="M135" s="279">
        <f t="shared" si="22"/>
        <v>0</v>
      </c>
      <c r="N135" s="280">
        <f t="shared" si="23"/>
        <v>0</v>
      </c>
    </row>
    <row r="136" spans="1:14" ht="12.75">
      <c r="A136" s="270" t="s">
        <v>780</v>
      </c>
      <c r="B136" s="271" t="s">
        <v>781</v>
      </c>
      <c r="C136" s="272">
        <v>0</v>
      </c>
      <c r="D136" s="273" t="s">
        <v>335</v>
      </c>
      <c r="E136" s="274">
        <f>+ROUND(C136/1000,0)</f>
        <v>0</v>
      </c>
      <c r="F136" s="275" t="s">
        <v>335</v>
      </c>
      <c r="G136" s="275"/>
      <c r="H136" s="276"/>
      <c r="I136" s="277">
        <f>+E136</f>
        <v>0</v>
      </c>
      <c r="J136" s="278">
        <v>0</v>
      </c>
      <c r="K136" s="274">
        <f t="shared" si="20"/>
        <v>0.01</v>
      </c>
      <c r="L136" s="279">
        <f t="shared" si="21"/>
        <v>0</v>
      </c>
      <c r="M136" s="279">
        <f t="shared" si="22"/>
        <v>0</v>
      </c>
      <c r="N136" s="280">
        <f t="shared" si="23"/>
        <v>0</v>
      </c>
    </row>
    <row r="137" spans="1:14" ht="12.75">
      <c r="A137" s="270" t="s">
        <v>780</v>
      </c>
      <c r="B137" s="271" t="s">
        <v>782</v>
      </c>
      <c r="C137" s="272">
        <v>0</v>
      </c>
      <c r="D137" s="273" t="s">
        <v>335</v>
      </c>
      <c r="E137" s="274">
        <f>+ROUND(C137/1000,0)</f>
        <v>0</v>
      </c>
      <c r="F137" s="275" t="s">
        <v>335</v>
      </c>
      <c r="G137" s="275"/>
      <c r="H137" s="276"/>
      <c r="I137" s="277">
        <f>+E137</f>
        <v>0</v>
      </c>
      <c r="J137" s="278">
        <v>0</v>
      </c>
      <c r="K137" s="274">
        <f t="shared" si="20"/>
        <v>0.01</v>
      </c>
      <c r="L137" s="279">
        <f t="shared" si="21"/>
        <v>0</v>
      </c>
      <c r="M137" s="279">
        <f t="shared" si="22"/>
        <v>0</v>
      </c>
      <c r="N137" s="280">
        <f t="shared" si="23"/>
        <v>0</v>
      </c>
    </row>
    <row r="138" spans="1:14" ht="12.75">
      <c r="A138" s="270" t="s">
        <v>783</v>
      </c>
      <c r="B138" s="271" t="s">
        <v>895</v>
      </c>
      <c r="C138" s="295" t="s">
        <v>335</v>
      </c>
      <c r="D138" s="296">
        <v>0</v>
      </c>
      <c r="E138" s="297" t="s">
        <v>335</v>
      </c>
      <c r="F138" s="279">
        <f>+ROUND(D138/1000,0)</f>
        <v>0</v>
      </c>
      <c r="G138" s="279"/>
      <c r="H138" s="298"/>
      <c r="I138" s="299">
        <v>0</v>
      </c>
      <c r="J138" s="300">
        <f>+F138</f>
        <v>0</v>
      </c>
      <c r="K138" s="274">
        <f t="shared" si="20"/>
        <v>0</v>
      </c>
      <c r="L138" s="279">
        <f t="shared" si="21"/>
        <v>0.01</v>
      </c>
      <c r="M138" s="279">
        <f t="shared" si="22"/>
        <v>0</v>
      </c>
      <c r="N138" s="280">
        <f t="shared" si="23"/>
        <v>0</v>
      </c>
    </row>
    <row r="139" spans="1:14" ht="12.75">
      <c r="A139" s="270" t="s">
        <v>784</v>
      </c>
      <c r="B139" s="271" t="s">
        <v>785</v>
      </c>
      <c r="C139" s="272">
        <v>0</v>
      </c>
      <c r="D139" s="273" t="s">
        <v>335</v>
      </c>
      <c r="E139" s="274">
        <f>+ROUND(C139/1000,0)</f>
        <v>0</v>
      </c>
      <c r="F139" s="275" t="s">
        <v>335</v>
      </c>
      <c r="G139" s="275"/>
      <c r="H139" s="276"/>
      <c r="I139" s="277">
        <f aca="true" t="shared" si="24" ref="I139:I150">+E139</f>
        <v>0</v>
      </c>
      <c r="J139" s="278">
        <v>0</v>
      </c>
      <c r="K139" s="274">
        <f t="shared" si="20"/>
        <v>0.01</v>
      </c>
      <c r="L139" s="279">
        <f t="shared" si="21"/>
        <v>0</v>
      </c>
      <c r="M139" s="279">
        <f t="shared" si="22"/>
        <v>0</v>
      </c>
      <c r="N139" s="280">
        <f t="shared" si="23"/>
        <v>0</v>
      </c>
    </row>
    <row r="140" spans="1:14" ht="12.75">
      <c r="A140" s="270" t="s">
        <v>786</v>
      </c>
      <c r="B140" s="271" t="s">
        <v>787</v>
      </c>
      <c r="C140" s="272">
        <v>0</v>
      </c>
      <c r="D140" s="273" t="s">
        <v>335</v>
      </c>
      <c r="E140" s="274">
        <f>+ROUND(C140/1000,0)</f>
        <v>0</v>
      </c>
      <c r="F140" s="275" t="s">
        <v>335</v>
      </c>
      <c r="G140" s="275"/>
      <c r="H140" s="276"/>
      <c r="I140" s="277">
        <f t="shared" si="24"/>
        <v>0</v>
      </c>
      <c r="J140" s="278">
        <v>0</v>
      </c>
      <c r="K140" s="274">
        <f t="shared" si="20"/>
        <v>0.01</v>
      </c>
      <c r="L140" s="279">
        <f t="shared" si="21"/>
        <v>0</v>
      </c>
      <c r="M140" s="279">
        <f t="shared" si="22"/>
        <v>0</v>
      </c>
      <c r="N140" s="280">
        <f t="shared" si="23"/>
        <v>0</v>
      </c>
    </row>
    <row r="141" spans="1:14" ht="12.75">
      <c r="A141" s="270" t="s">
        <v>788</v>
      </c>
      <c r="B141" s="271" t="s">
        <v>789</v>
      </c>
      <c r="C141" s="295" t="s">
        <v>335</v>
      </c>
      <c r="D141" s="296">
        <v>0</v>
      </c>
      <c r="E141" s="297" t="s">
        <v>335</v>
      </c>
      <c r="F141" s="279">
        <f>+ROUND(D141/1000,0)</f>
        <v>0</v>
      </c>
      <c r="G141" s="279"/>
      <c r="H141" s="298"/>
      <c r="I141" s="299">
        <v>0</v>
      </c>
      <c r="J141" s="300">
        <f>+F141</f>
        <v>0</v>
      </c>
      <c r="K141" s="274">
        <f t="shared" si="20"/>
        <v>0</v>
      </c>
      <c r="L141" s="279">
        <f t="shared" si="21"/>
        <v>0.01</v>
      </c>
      <c r="M141" s="279">
        <f t="shared" si="22"/>
        <v>0</v>
      </c>
      <c r="N141" s="280">
        <f t="shared" si="23"/>
        <v>0</v>
      </c>
    </row>
    <row r="142" spans="1:14" ht="12.75">
      <c r="A142" s="270" t="s">
        <v>790</v>
      </c>
      <c r="B142" s="271" t="s">
        <v>791</v>
      </c>
      <c r="C142" s="295" t="s">
        <v>335</v>
      </c>
      <c r="D142" s="296">
        <v>0</v>
      </c>
      <c r="E142" s="297" t="s">
        <v>335</v>
      </c>
      <c r="F142" s="279">
        <f>+ROUND(D142/1000,0)</f>
        <v>0</v>
      </c>
      <c r="G142" s="279"/>
      <c r="H142" s="298"/>
      <c r="I142" s="299">
        <v>0</v>
      </c>
      <c r="J142" s="300">
        <f>+F142</f>
        <v>0</v>
      </c>
      <c r="K142" s="274">
        <f t="shared" si="20"/>
        <v>0</v>
      </c>
      <c r="L142" s="279">
        <f t="shared" si="21"/>
        <v>0.01</v>
      </c>
      <c r="M142" s="279">
        <f t="shared" si="22"/>
        <v>0</v>
      </c>
      <c r="N142" s="280">
        <f t="shared" si="23"/>
        <v>0</v>
      </c>
    </row>
    <row r="143" spans="1:14" ht="12.75">
      <c r="A143" s="270" t="s">
        <v>792</v>
      </c>
      <c r="B143" s="271" t="s">
        <v>793</v>
      </c>
      <c r="C143" s="272">
        <v>0</v>
      </c>
      <c r="D143" s="273" t="s">
        <v>335</v>
      </c>
      <c r="E143" s="274">
        <f>+ROUND(C143/1000,0)</f>
        <v>0</v>
      </c>
      <c r="F143" s="275" t="s">
        <v>335</v>
      </c>
      <c r="G143" s="275"/>
      <c r="H143" s="276"/>
      <c r="I143" s="277">
        <f t="shared" si="24"/>
        <v>0</v>
      </c>
      <c r="J143" s="278">
        <v>0</v>
      </c>
      <c r="K143" s="274">
        <f t="shared" si="20"/>
        <v>0.01</v>
      </c>
      <c r="L143" s="279">
        <f t="shared" si="21"/>
        <v>0</v>
      </c>
      <c r="M143" s="279">
        <f t="shared" si="22"/>
        <v>0</v>
      </c>
      <c r="N143" s="280">
        <f t="shared" si="23"/>
        <v>0</v>
      </c>
    </row>
    <row r="144" spans="1:14" ht="12.75">
      <c r="A144" s="270" t="s">
        <v>794</v>
      </c>
      <c r="B144" s="271" t="s">
        <v>795</v>
      </c>
      <c r="C144" s="272">
        <v>0</v>
      </c>
      <c r="D144" s="273" t="s">
        <v>335</v>
      </c>
      <c r="E144" s="274">
        <f>+ROUND(C144/1000,0)</f>
        <v>0</v>
      </c>
      <c r="F144" s="275" t="s">
        <v>335</v>
      </c>
      <c r="G144" s="275"/>
      <c r="H144" s="276"/>
      <c r="I144" s="277">
        <f t="shared" si="24"/>
        <v>0</v>
      </c>
      <c r="J144" s="278">
        <v>0</v>
      </c>
      <c r="K144" s="274">
        <f t="shared" si="20"/>
        <v>0.01</v>
      </c>
      <c r="L144" s="279">
        <f t="shared" si="21"/>
        <v>0</v>
      </c>
      <c r="M144" s="279">
        <f t="shared" si="22"/>
        <v>0</v>
      </c>
      <c r="N144" s="280">
        <f t="shared" si="23"/>
        <v>0</v>
      </c>
    </row>
    <row r="145" spans="1:14" ht="12.75">
      <c r="A145" s="270" t="s">
        <v>794</v>
      </c>
      <c r="B145" s="271" t="s">
        <v>796</v>
      </c>
      <c r="C145" s="272">
        <v>0</v>
      </c>
      <c r="D145" s="273" t="s">
        <v>335</v>
      </c>
      <c r="E145" s="274">
        <f>+ROUND(C145/1000,0)</f>
        <v>0</v>
      </c>
      <c r="F145" s="275" t="s">
        <v>335</v>
      </c>
      <c r="G145" s="275"/>
      <c r="H145" s="276"/>
      <c r="I145" s="277">
        <f>+E145</f>
        <v>0</v>
      </c>
      <c r="J145" s="278">
        <v>0</v>
      </c>
      <c r="K145" s="274">
        <f t="shared" si="20"/>
        <v>0.01</v>
      </c>
      <c r="L145" s="279">
        <f t="shared" si="21"/>
        <v>0</v>
      </c>
      <c r="M145" s="279">
        <f t="shared" si="22"/>
        <v>0</v>
      </c>
      <c r="N145" s="280">
        <f t="shared" si="23"/>
        <v>0</v>
      </c>
    </row>
    <row r="146" spans="1:14" ht="12.75">
      <c r="A146" s="270" t="s">
        <v>797</v>
      </c>
      <c r="B146" s="271" t="s">
        <v>798</v>
      </c>
      <c r="C146" s="295" t="s">
        <v>335</v>
      </c>
      <c r="D146" s="296">
        <v>0</v>
      </c>
      <c r="E146" s="297" t="s">
        <v>335</v>
      </c>
      <c r="F146" s="279">
        <f>+ROUND(D146/1000,0)</f>
        <v>0</v>
      </c>
      <c r="G146" s="279"/>
      <c r="H146" s="298"/>
      <c r="I146" s="299">
        <v>0</v>
      </c>
      <c r="J146" s="300">
        <f>+F146</f>
        <v>0</v>
      </c>
      <c r="K146" s="274">
        <f t="shared" si="20"/>
        <v>0</v>
      </c>
      <c r="L146" s="279">
        <f t="shared" si="21"/>
        <v>0.01</v>
      </c>
      <c r="M146" s="279">
        <f t="shared" si="22"/>
        <v>0</v>
      </c>
      <c r="N146" s="280">
        <f t="shared" si="23"/>
        <v>0</v>
      </c>
    </row>
    <row r="147" spans="1:14" ht="12.75">
      <c r="A147" s="270" t="s">
        <v>797</v>
      </c>
      <c r="B147" s="271" t="s">
        <v>799</v>
      </c>
      <c r="C147" s="295" t="s">
        <v>335</v>
      </c>
      <c r="D147" s="296">
        <v>0</v>
      </c>
      <c r="E147" s="297" t="s">
        <v>335</v>
      </c>
      <c r="F147" s="279">
        <f>+ROUND(D147/1000,0)</f>
        <v>0</v>
      </c>
      <c r="G147" s="279"/>
      <c r="H147" s="298"/>
      <c r="I147" s="299">
        <v>0</v>
      </c>
      <c r="J147" s="300">
        <f>+F147</f>
        <v>0</v>
      </c>
      <c r="K147" s="274">
        <f t="shared" si="20"/>
        <v>0</v>
      </c>
      <c r="L147" s="279">
        <f t="shared" si="21"/>
        <v>0.01</v>
      </c>
      <c r="M147" s="279">
        <f t="shared" si="22"/>
        <v>0</v>
      </c>
      <c r="N147" s="280">
        <f t="shared" si="23"/>
        <v>0</v>
      </c>
    </row>
    <row r="148" spans="1:14" ht="12.75">
      <c r="A148" s="270" t="s">
        <v>800</v>
      </c>
      <c r="B148" s="271" t="s">
        <v>801</v>
      </c>
      <c r="C148" s="272">
        <v>0</v>
      </c>
      <c r="D148" s="273" t="s">
        <v>335</v>
      </c>
      <c r="E148" s="274">
        <f>+ROUND(C148/1000,0)</f>
        <v>0</v>
      </c>
      <c r="F148" s="275" t="s">
        <v>335</v>
      </c>
      <c r="G148" s="275"/>
      <c r="H148" s="276"/>
      <c r="I148" s="277">
        <f t="shared" si="24"/>
        <v>0</v>
      </c>
      <c r="J148" s="278">
        <v>0</v>
      </c>
      <c r="K148" s="274">
        <f t="shared" si="20"/>
        <v>0.01</v>
      </c>
      <c r="L148" s="279">
        <f t="shared" si="21"/>
        <v>0</v>
      </c>
      <c r="M148" s="279">
        <f t="shared" si="22"/>
        <v>0</v>
      </c>
      <c r="N148" s="280">
        <f t="shared" si="23"/>
        <v>0</v>
      </c>
    </row>
    <row r="149" spans="1:14" ht="12.75">
      <c r="A149" s="270" t="s">
        <v>802</v>
      </c>
      <c r="B149" s="271" t="s">
        <v>803</v>
      </c>
      <c r="C149" s="272">
        <v>0</v>
      </c>
      <c r="D149" s="273" t="s">
        <v>335</v>
      </c>
      <c r="E149" s="274">
        <f>+ROUND(C149/1000,0)</f>
        <v>0</v>
      </c>
      <c r="F149" s="275" t="s">
        <v>335</v>
      </c>
      <c r="G149" s="275"/>
      <c r="H149" s="276"/>
      <c r="I149" s="277">
        <f t="shared" si="24"/>
        <v>0</v>
      </c>
      <c r="J149" s="278">
        <v>0</v>
      </c>
      <c r="K149" s="274">
        <f t="shared" si="20"/>
        <v>0.01</v>
      </c>
      <c r="L149" s="279">
        <f t="shared" si="21"/>
        <v>0</v>
      </c>
      <c r="M149" s="279">
        <f t="shared" si="22"/>
        <v>0</v>
      </c>
      <c r="N149" s="280">
        <f t="shared" si="23"/>
        <v>0</v>
      </c>
    </row>
    <row r="150" spans="1:14" ht="13.5" thickBot="1">
      <c r="A150" s="281" t="s">
        <v>804</v>
      </c>
      <c r="B150" s="282" t="s">
        <v>896</v>
      </c>
      <c r="C150" s="272">
        <v>0</v>
      </c>
      <c r="D150" s="284" t="s">
        <v>335</v>
      </c>
      <c r="E150" s="285">
        <f>+ROUND(C150/1000,0)</f>
        <v>0</v>
      </c>
      <c r="F150" s="286" t="s">
        <v>335</v>
      </c>
      <c r="G150" s="286"/>
      <c r="H150" s="287"/>
      <c r="I150" s="288">
        <f t="shared" si="24"/>
        <v>0</v>
      </c>
      <c r="J150" s="289">
        <v>0</v>
      </c>
      <c r="K150" s="285">
        <f t="shared" si="20"/>
        <v>0.01</v>
      </c>
      <c r="L150" s="290">
        <f t="shared" si="21"/>
        <v>0</v>
      </c>
      <c r="M150" s="290">
        <f t="shared" si="22"/>
        <v>0</v>
      </c>
      <c r="N150" s="291">
        <f t="shared" si="23"/>
        <v>0</v>
      </c>
    </row>
    <row r="151" spans="1:14" ht="13.5" thickTop="1">
      <c r="A151" s="292" t="s">
        <v>805</v>
      </c>
      <c r="B151" s="293" t="s">
        <v>225</v>
      </c>
      <c r="C151" s="301" t="s">
        <v>335</v>
      </c>
      <c r="D151" s="302">
        <v>0</v>
      </c>
      <c r="E151" s="303" t="s">
        <v>335</v>
      </c>
      <c r="F151" s="268">
        <f aca="true" t="shared" si="25" ref="F151:F181">+ROUND(D151/1000,0)</f>
        <v>0</v>
      </c>
      <c r="G151" s="268"/>
      <c r="H151" s="304"/>
      <c r="I151" s="305">
        <v>0</v>
      </c>
      <c r="J151" s="306">
        <f aca="true" t="shared" si="26" ref="J151:J181">+F151</f>
        <v>0</v>
      </c>
      <c r="K151" s="263">
        <f t="shared" si="20"/>
        <v>0</v>
      </c>
      <c r="L151" s="268">
        <f t="shared" si="21"/>
        <v>0.01</v>
      </c>
      <c r="M151" s="268">
        <f t="shared" si="22"/>
        <v>0</v>
      </c>
      <c r="N151" s="269">
        <f t="shared" si="23"/>
        <v>0</v>
      </c>
    </row>
    <row r="152" spans="1:14" ht="12.75">
      <c r="A152" s="270" t="s">
        <v>806</v>
      </c>
      <c r="B152" s="271" t="s">
        <v>807</v>
      </c>
      <c r="C152" s="295" t="s">
        <v>335</v>
      </c>
      <c r="D152" s="296">
        <v>0</v>
      </c>
      <c r="E152" s="297" t="s">
        <v>335</v>
      </c>
      <c r="F152" s="279">
        <f t="shared" si="25"/>
        <v>0</v>
      </c>
      <c r="G152" s="279"/>
      <c r="H152" s="298"/>
      <c r="I152" s="299">
        <v>0</v>
      </c>
      <c r="J152" s="300">
        <f t="shared" si="26"/>
        <v>0</v>
      </c>
      <c r="K152" s="274">
        <f t="shared" si="20"/>
        <v>0</v>
      </c>
      <c r="L152" s="279">
        <f t="shared" si="21"/>
        <v>0.01</v>
      </c>
      <c r="M152" s="279">
        <f t="shared" si="22"/>
        <v>0</v>
      </c>
      <c r="N152" s="280">
        <f t="shared" si="23"/>
        <v>0</v>
      </c>
    </row>
    <row r="153" spans="1:14" ht="12.75">
      <c r="A153" s="270" t="s">
        <v>808</v>
      </c>
      <c r="B153" s="271" t="s">
        <v>809</v>
      </c>
      <c r="C153" s="295" t="s">
        <v>335</v>
      </c>
      <c r="D153" s="296">
        <v>0</v>
      </c>
      <c r="E153" s="297" t="s">
        <v>335</v>
      </c>
      <c r="F153" s="279">
        <f t="shared" si="25"/>
        <v>0</v>
      </c>
      <c r="G153" s="279"/>
      <c r="H153" s="298"/>
      <c r="I153" s="299">
        <v>0</v>
      </c>
      <c r="J153" s="300">
        <f t="shared" si="26"/>
        <v>0</v>
      </c>
      <c r="K153" s="274">
        <f t="shared" si="20"/>
        <v>0</v>
      </c>
      <c r="L153" s="279">
        <f t="shared" si="21"/>
        <v>0.01</v>
      </c>
      <c r="M153" s="279">
        <f t="shared" si="22"/>
        <v>0</v>
      </c>
      <c r="N153" s="280">
        <f t="shared" si="23"/>
        <v>0</v>
      </c>
    </row>
    <row r="154" spans="1:14" ht="12.75">
      <c r="A154" s="270" t="s">
        <v>810</v>
      </c>
      <c r="B154" s="271" t="s">
        <v>897</v>
      </c>
      <c r="C154" s="295" t="s">
        <v>335</v>
      </c>
      <c r="D154" s="296">
        <v>0</v>
      </c>
      <c r="E154" s="297" t="s">
        <v>335</v>
      </c>
      <c r="F154" s="279">
        <f t="shared" si="25"/>
        <v>0</v>
      </c>
      <c r="G154" s="279"/>
      <c r="H154" s="298"/>
      <c r="I154" s="299">
        <v>0</v>
      </c>
      <c r="J154" s="300">
        <f t="shared" si="26"/>
        <v>0</v>
      </c>
      <c r="K154" s="274">
        <f t="shared" si="20"/>
        <v>0</v>
      </c>
      <c r="L154" s="279">
        <f t="shared" si="21"/>
        <v>0.01</v>
      </c>
      <c r="M154" s="279">
        <f t="shared" si="22"/>
        <v>0</v>
      </c>
      <c r="N154" s="280">
        <f t="shared" si="23"/>
        <v>0</v>
      </c>
    </row>
    <row r="155" spans="1:14" ht="12.75">
      <c r="A155" s="270" t="s">
        <v>811</v>
      </c>
      <c r="B155" s="271" t="s">
        <v>812</v>
      </c>
      <c r="C155" s="295" t="s">
        <v>335</v>
      </c>
      <c r="D155" s="296">
        <v>0</v>
      </c>
      <c r="E155" s="297" t="s">
        <v>335</v>
      </c>
      <c r="F155" s="279">
        <f t="shared" si="25"/>
        <v>0</v>
      </c>
      <c r="G155" s="279"/>
      <c r="H155" s="298"/>
      <c r="I155" s="299">
        <v>0</v>
      </c>
      <c r="J155" s="300">
        <f t="shared" si="26"/>
        <v>0</v>
      </c>
      <c r="K155" s="274">
        <f t="shared" si="20"/>
        <v>0</v>
      </c>
      <c r="L155" s="279">
        <f t="shared" si="21"/>
        <v>0.01</v>
      </c>
      <c r="M155" s="279">
        <f t="shared" si="22"/>
        <v>0</v>
      </c>
      <c r="N155" s="280">
        <f t="shared" si="23"/>
        <v>0</v>
      </c>
    </row>
    <row r="156" spans="1:14" ht="12.75">
      <c r="A156" s="270" t="s">
        <v>813</v>
      </c>
      <c r="B156" s="271" t="s">
        <v>814</v>
      </c>
      <c r="C156" s="295" t="s">
        <v>335</v>
      </c>
      <c r="D156" s="296">
        <v>0</v>
      </c>
      <c r="E156" s="297" t="s">
        <v>335</v>
      </c>
      <c r="F156" s="279">
        <f t="shared" si="25"/>
        <v>0</v>
      </c>
      <c r="G156" s="279"/>
      <c r="H156" s="298"/>
      <c r="I156" s="299">
        <v>0</v>
      </c>
      <c r="J156" s="300">
        <f t="shared" si="26"/>
        <v>0</v>
      </c>
      <c r="K156" s="274">
        <f t="shared" si="20"/>
        <v>0</v>
      </c>
      <c r="L156" s="279">
        <f t="shared" si="21"/>
        <v>0.01</v>
      </c>
      <c r="M156" s="279">
        <f t="shared" si="22"/>
        <v>0</v>
      </c>
      <c r="N156" s="280">
        <f t="shared" si="23"/>
        <v>0</v>
      </c>
    </row>
    <row r="157" spans="1:14" ht="12.75">
      <c r="A157" s="270" t="s">
        <v>815</v>
      </c>
      <c r="B157" s="271" t="s">
        <v>816</v>
      </c>
      <c r="C157" s="295" t="s">
        <v>335</v>
      </c>
      <c r="D157" s="296">
        <v>0</v>
      </c>
      <c r="E157" s="297" t="s">
        <v>335</v>
      </c>
      <c r="F157" s="279">
        <f t="shared" si="25"/>
        <v>0</v>
      </c>
      <c r="G157" s="279"/>
      <c r="H157" s="298"/>
      <c r="I157" s="299">
        <v>0</v>
      </c>
      <c r="J157" s="300">
        <f t="shared" si="26"/>
        <v>0</v>
      </c>
      <c r="K157" s="274">
        <f t="shared" si="20"/>
        <v>0</v>
      </c>
      <c r="L157" s="279">
        <f t="shared" si="21"/>
        <v>0.01</v>
      </c>
      <c r="M157" s="279">
        <f t="shared" si="22"/>
        <v>0</v>
      </c>
      <c r="N157" s="280">
        <f t="shared" si="23"/>
        <v>0</v>
      </c>
    </row>
    <row r="158" spans="1:14" ht="12.75">
      <c r="A158" s="270" t="s">
        <v>817</v>
      </c>
      <c r="B158" s="271" t="s">
        <v>818</v>
      </c>
      <c r="C158" s="295" t="s">
        <v>335</v>
      </c>
      <c r="D158" s="296">
        <v>0</v>
      </c>
      <c r="E158" s="297" t="s">
        <v>335</v>
      </c>
      <c r="F158" s="279">
        <f t="shared" si="25"/>
        <v>0</v>
      </c>
      <c r="G158" s="279"/>
      <c r="H158" s="298"/>
      <c r="I158" s="299">
        <v>0</v>
      </c>
      <c r="J158" s="300">
        <f t="shared" si="26"/>
        <v>0</v>
      </c>
      <c r="K158" s="274">
        <f t="shared" si="20"/>
        <v>0</v>
      </c>
      <c r="L158" s="279">
        <f t="shared" si="21"/>
        <v>0.01</v>
      </c>
      <c r="M158" s="279">
        <f t="shared" si="22"/>
        <v>0</v>
      </c>
      <c r="N158" s="280">
        <f t="shared" si="23"/>
        <v>0</v>
      </c>
    </row>
    <row r="159" spans="1:14" ht="12.75">
      <c r="A159" s="270" t="s">
        <v>819</v>
      </c>
      <c r="B159" s="271" t="s">
        <v>820</v>
      </c>
      <c r="C159" s="295" t="s">
        <v>335</v>
      </c>
      <c r="D159" s="296">
        <v>0</v>
      </c>
      <c r="E159" s="297" t="s">
        <v>335</v>
      </c>
      <c r="F159" s="279">
        <f t="shared" si="25"/>
        <v>0</v>
      </c>
      <c r="G159" s="279"/>
      <c r="H159" s="298"/>
      <c r="I159" s="299">
        <v>0</v>
      </c>
      <c r="J159" s="300">
        <f t="shared" si="26"/>
        <v>0</v>
      </c>
      <c r="K159" s="274">
        <f t="shared" si="20"/>
        <v>0</v>
      </c>
      <c r="L159" s="279">
        <f t="shared" si="21"/>
        <v>0.01</v>
      </c>
      <c r="M159" s="279">
        <f t="shared" si="22"/>
        <v>0</v>
      </c>
      <c r="N159" s="280">
        <f t="shared" si="23"/>
        <v>0</v>
      </c>
    </row>
    <row r="160" spans="1:14" ht="12.75">
      <c r="A160" s="270" t="s">
        <v>821</v>
      </c>
      <c r="B160" s="271" t="s">
        <v>822</v>
      </c>
      <c r="C160" s="295" t="s">
        <v>335</v>
      </c>
      <c r="D160" s="296">
        <v>0</v>
      </c>
      <c r="E160" s="297" t="s">
        <v>335</v>
      </c>
      <c r="F160" s="279">
        <f t="shared" si="25"/>
        <v>0</v>
      </c>
      <c r="G160" s="279"/>
      <c r="H160" s="298"/>
      <c r="I160" s="299">
        <v>0</v>
      </c>
      <c r="J160" s="300">
        <f t="shared" si="26"/>
        <v>0</v>
      </c>
      <c r="K160" s="274">
        <f t="shared" si="20"/>
        <v>0</v>
      </c>
      <c r="L160" s="279">
        <f t="shared" si="21"/>
        <v>0.01</v>
      </c>
      <c r="M160" s="279">
        <f t="shared" si="22"/>
        <v>0</v>
      </c>
      <c r="N160" s="280">
        <f t="shared" si="23"/>
        <v>0</v>
      </c>
    </row>
    <row r="161" spans="1:14" ht="12.75">
      <c r="A161" s="270" t="s">
        <v>823</v>
      </c>
      <c r="B161" s="271" t="s">
        <v>824</v>
      </c>
      <c r="C161" s="295" t="s">
        <v>335</v>
      </c>
      <c r="D161" s="296">
        <v>0</v>
      </c>
      <c r="E161" s="297" t="s">
        <v>335</v>
      </c>
      <c r="F161" s="279">
        <f t="shared" si="25"/>
        <v>0</v>
      </c>
      <c r="G161" s="279"/>
      <c r="H161" s="298"/>
      <c r="I161" s="299">
        <v>0</v>
      </c>
      <c r="J161" s="300">
        <f t="shared" si="26"/>
        <v>0</v>
      </c>
      <c r="K161" s="274">
        <f t="shared" si="20"/>
        <v>0</v>
      </c>
      <c r="L161" s="279">
        <f t="shared" si="21"/>
        <v>0.01</v>
      </c>
      <c r="M161" s="279">
        <f t="shared" si="22"/>
        <v>0</v>
      </c>
      <c r="N161" s="280">
        <f t="shared" si="23"/>
        <v>0</v>
      </c>
    </row>
    <row r="162" spans="1:14" ht="12.75">
      <c r="A162" s="270">
        <v>424</v>
      </c>
      <c r="B162" s="271" t="s">
        <v>898</v>
      </c>
      <c r="C162" s="295" t="s">
        <v>335</v>
      </c>
      <c r="D162" s="296">
        <v>0</v>
      </c>
      <c r="E162" s="297" t="s">
        <v>335</v>
      </c>
      <c r="F162" s="279">
        <f>+ROUND(D162/1000,0)</f>
        <v>0</v>
      </c>
      <c r="G162" s="279"/>
      <c r="H162" s="298"/>
      <c r="I162" s="299">
        <v>0</v>
      </c>
      <c r="J162" s="300">
        <f>+F162</f>
        <v>0</v>
      </c>
      <c r="K162" s="274">
        <f t="shared" si="20"/>
        <v>0</v>
      </c>
      <c r="L162" s="279">
        <f t="shared" si="21"/>
        <v>0.01</v>
      </c>
      <c r="M162" s="279">
        <f t="shared" si="22"/>
        <v>0</v>
      </c>
      <c r="N162" s="280">
        <f t="shared" si="23"/>
        <v>0</v>
      </c>
    </row>
    <row r="163" spans="1:14" ht="12.75">
      <c r="A163" s="270" t="s">
        <v>825</v>
      </c>
      <c r="B163" s="271" t="s">
        <v>826</v>
      </c>
      <c r="C163" s="295" t="s">
        <v>335</v>
      </c>
      <c r="D163" s="296">
        <v>0</v>
      </c>
      <c r="E163" s="297" t="s">
        <v>335</v>
      </c>
      <c r="F163" s="279">
        <f t="shared" si="25"/>
        <v>0</v>
      </c>
      <c r="G163" s="279"/>
      <c r="H163" s="298"/>
      <c r="I163" s="299">
        <v>0</v>
      </c>
      <c r="J163" s="300">
        <f t="shared" si="26"/>
        <v>0</v>
      </c>
      <c r="K163" s="274">
        <f t="shared" si="20"/>
        <v>0</v>
      </c>
      <c r="L163" s="279">
        <f t="shared" si="21"/>
        <v>0.01</v>
      </c>
      <c r="M163" s="279">
        <f t="shared" si="22"/>
        <v>0</v>
      </c>
      <c r="N163" s="280">
        <f t="shared" si="23"/>
        <v>0</v>
      </c>
    </row>
    <row r="164" spans="1:14" ht="12.75">
      <c r="A164" s="270" t="s">
        <v>827</v>
      </c>
      <c r="B164" s="271" t="s">
        <v>828</v>
      </c>
      <c r="C164" s="295" t="s">
        <v>335</v>
      </c>
      <c r="D164" s="296">
        <v>0</v>
      </c>
      <c r="E164" s="297" t="s">
        <v>335</v>
      </c>
      <c r="F164" s="279">
        <f t="shared" si="25"/>
        <v>0</v>
      </c>
      <c r="G164" s="279"/>
      <c r="H164" s="298"/>
      <c r="I164" s="299">
        <v>0</v>
      </c>
      <c r="J164" s="300">
        <f t="shared" si="26"/>
        <v>0</v>
      </c>
      <c r="K164" s="274">
        <f t="shared" si="20"/>
        <v>0</v>
      </c>
      <c r="L164" s="279">
        <f t="shared" si="21"/>
        <v>0.01</v>
      </c>
      <c r="M164" s="279">
        <f t="shared" si="22"/>
        <v>0</v>
      </c>
      <c r="N164" s="280">
        <f t="shared" si="23"/>
        <v>0</v>
      </c>
    </row>
    <row r="165" spans="1:14" ht="12.75">
      <c r="A165" s="270" t="s">
        <v>829</v>
      </c>
      <c r="B165" s="271" t="s">
        <v>830</v>
      </c>
      <c r="C165" s="295" t="s">
        <v>335</v>
      </c>
      <c r="D165" s="296">
        <v>0</v>
      </c>
      <c r="E165" s="297" t="s">
        <v>335</v>
      </c>
      <c r="F165" s="279">
        <f t="shared" si="25"/>
        <v>0</v>
      </c>
      <c r="G165" s="279"/>
      <c r="H165" s="298"/>
      <c r="I165" s="299">
        <v>0</v>
      </c>
      <c r="J165" s="300">
        <f t="shared" si="26"/>
        <v>0</v>
      </c>
      <c r="K165" s="274">
        <f t="shared" si="20"/>
        <v>0</v>
      </c>
      <c r="L165" s="279">
        <f t="shared" si="21"/>
        <v>0.01</v>
      </c>
      <c r="M165" s="279">
        <f t="shared" si="22"/>
        <v>0</v>
      </c>
      <c r="N165" s="280">
        <f t="shared" si="23"/>
        <v>0</v>
      </c>
    </row>
    <row r="166" spans="1:14" ht="12.75">
      <c r="A166" s="270" t="s">
        <v>831</v>
      </c>
      <c r="B166" s="271" t="s">
        <v>832</v>
      </c>
      <c r="C166" s="295" t="s">
        <v>335</v>
      </c>
      <c r="D166" s="296">
        <v>0</v>
      </c>
      <c r="E166" s="297" t="s">
        <v>335</v>
      </c>
      <c r="F166" s="279">
        <f t="shared" si="25"/>
        <v>0</v>
      </c>
      <c r="G166" s="279"/>
      <c r="H166" s="298"/>
      <c r="I166" s="299">
        <v>0</v>
      </c>
      <c r="J166" s="300">
        <f t="shared" si="26"/>
        <v>0</v>
      </c>
      <c r="K166" s="274">
        <f t="shared" si="20"/>
        <v>0</v>
      </c>
      <c r="L166" s="279">
        <f t="shared" si="21"/>
        <v>0.01</v>
      </c>
      <c r="M166" s="279">
        <f t="shared" si="22"/>
        <v>0</v>
      </c>
      <c r="N166" s="280">
        <f t="shared" si="23"/>
        <v>0</v>
      </c>
    </row>
    <row r="167" spans="1:14" ht="12.75">
      <c r="A167" s="270" t="s">
        <v>833</v>
      </c>
      <c r="B167" s="271" t="s">
        <v>834</v>
      </c>
      <c r="C167" s="295" t="s">
        <v>335</v>
      </c>
      <c r="D167" s="296">
        <v>0</v>
      </c>
      <c r="E167" s="297" t="s">
        <v>335</v>
      </c>
      <c r="F167" s="279">
        <f t="shared" si="25"/>
        <v>0</v>
      </c>
      <c r="G167" s="279"/>
      <c r="H167" s="298"/>
      <c r="I167" s="299">
        <v>0</v>
      </c>
      <c r="J167" s="300">
        <f t="shared" si="26"/>
        <v>0</v>
      </c>
      <c r="K167" s="274">
        <f t="shared" si="20"/>
        <v>0</v>
      </c>
      <c r="L167" s="279">
        <f t="shared" si="21"/>
        <v>0.01</v>
      </c>
      <c r="M167" s="279">
        <f t="shared" si="22"/>
        <v>0</v>
      </c>
      <c r="N167" s="280">
        <f t="shared" si="23"/>
        <v>0</v>
      </c>
    </row>
    <row r="168" spans="1:14" ht="12.75">
      <c r="A168" s="270" t="s">
        <v>835</v>
      </c>
      <c r="B168" s="271" t="s">
        <v>836</v>
      </c>
      <c r="C168" s="295" t="s">
        <v>335</v>
      </c>
      <c r="D168" s="296">
        <v>0</v>
      </c>
      <c r="E168" s="297" t="s">
        <v>335</v>
      </c>
      <c r="F168" s="279">
        <f t="shared" si="25"/>
        <v>0</v>
      </c>
      <c r="G168" s="279"/>
      <c r="H168" s="298"/>
      <c r="I168" s="299">
        <v>0</v>
      </c>
      <c r="J168" s="300">
        <f t="shared" si="26"/>
        <v>0</v>
      </c>
      <c r="K168" s="274">
        <f t="shared" si="20"/>
        <v>0</v>
      </c>
      <c r="L168" s="279">
        <f t="shared" si="21"/>
        <v>0.01</v>
      </c>
      <c r="M168" s="279">
        <f t="shared" si="22"/>
        <v>0</v>
      </c>
      <c r="N168" s="280">
        <f t="shared" si="23"/>
        <v>0</v>
      </c>
    </row>
    <row r="169" spans="1:14" ht="12.75">
      <c r="A169" s="270" t="s">
        <v>837</v>
      </c>
      <c r="B169" s="271" t="s">
        <v>838</v>
      </c>
      <c r="C169" s="295" t="s">
        <v>335</v>
      </c>
      <c r="D169" s="296">
        <v>0</v>
      </c>
      <c r="E169" s="297" t="s">
        <v>335</v>
      </c>
      <c r="F169" s="279">
        <f t="shared" si="25"/>
        <v>0</v>
      </c>
      <c r="G169" s="279"/>
      <c r="H169" s="298"/>
      <c r="I169" s="299">
        <v>0</v>
      </c>
      <c r="J169" s="300">
        <f t="shared" si="26"/>
        <v>0</v>
      </c>
      <c r="K169" s="274">
        <f t="shared" si="20"/>
        <v>0</v>
      </c>
      <c r="L169" s="279">
        <f t="shared" si="21"/>
        <v>0.01</v>
      </c>
      <c r="M169" s="279">
        <f t="shared" si="22"/>
        <v>0</v>
      </c>
      <c r="N169" s="280">
        <f t="shared" si="23"/>
        <v>0</v>
      </c>
    </row>
    <row r="170" spans="1:14" ht="12.75">
      <c r="A170" s="270" t="s">
        <v>839</v>
      </c>
      <c r="B170" s="271" t="s">
        <v>461</v>
      </c>
      <c r="C170" s="295" t="s">
        <v>335</v>
      </c>
      <c r="D170" s="296">
        <v>0</v>
      </c>
      <c r="E170" s="297" t="s">
        <v>335</v>
      </c>
      <c r="F170" s="279">
        <f t="shared" si="25"/>
        <v>0</v>
      </c>
      <c r="G170" s="279"/>
      <c r="H170" s="298"/>
      <c r="I170" s="299">
        <v>0</v>
      </c>
      <c r="J170" s="300">
        <f t="shared" si="26"/>
        <v>0</v>
      </c>
      <c r="K170" s="274">
        <f t="shared" si="20"/>
        <v>0</v>
      </c>
      <c r="L170" s="279">
        <f t="shared" si="21"/>
        <v>0.01</v>
      </c>
      <c r="M170" s="279">
        <f t="shared" si="22"/>
        <v>0</v>
      </c>
      <c r="N170" s="280">
        <f t="shared" si="23"/>
        <v>0</v>
      </c>
    </row>
    <row r="171" spans="1:14" ht="12.75">
      <c r="A171" s="270" t="s">
        <v>840</v>
      </c>
      <c r="B171" s="271" t="s">
        <v>462</v>
      </c>
      <c r="C171" s="295" t="s">
        <v>335</v>
      </c>
      <c r="D171" s="296">
        <v>0</v>
      </c>
      <c r="E171" s="297" t="s">
        <v>335</v>
      </c>
      <c r="F171" s="279">
        <f t="shared" si="25"/>
        <v>0</v>
      </c>
      <c r="G171" s="279"/>
      <c r="H171" s="298"/>
      <c r="I171" s="299">
        <v>0</v>
      </c>
      <c r="J171" s="300">
        <f t="shared" si="26"/>
        <v>0</v>
      </c>
      <c r="K171" s="274">
        <f t="shared" si="20"/>
        <v>0</v>
      </c>
      <c r="L171" s="279">
        <f t="shared" si="21"/>
        <v>0.01</v>
      </c>
      <c r="M171" s="279">
        <f t="shared" si="22"/>
        <v>0</v>
      </c>
      <c r="N171" s="280">
        <f t="shared" si="23"/>
        <v>0</v>
      </c>
    </row>
    <row r="172" spans="1:14" ht="12.75">
      <c r="A172" s="270" t="s">
        <v>841</v>
      </c>
      <c r="B172" s="271" t="s">
        <v>899</v>
      </c>
      <c r="C172" s="295" t="s">
        <v>335</v>
      </c>
      <c r="D172" s="296">
        <v>0</v>
      </c>
      <c r="E172" s="297" t="s">
        <v>335</v>
      </c>
      <c r="F172" s="279">
        <f t="shared" si="25"/>
        <v>0</v>
      </c>
      <c r="G172" s="279"/>
      <c r="H172" s="298"/>
      <c r="I172" s="299">
        <v>0</v>
      </c>
      <c r="J172" s="300">
        <f t="shared" si="26"/>
        <v>0</v>
      </c>
      <c r="K172" s="274">
        <f t="shared" si="20"/>
        <v>0</v>
      </c>
      <c r="L172" s="279">
        <f t="shared" si="21"/>
        <v>0.01</v>
      </c>
      <c r="M172" s="279">
        <f t="shared" si="22"/>
        <v>0</v>
      </c>
      <c r="N172" s="280">
        <f t="shared" si="23"/>
        <v>0</v>
      </c>
    </row>
    <row r="173" spans="1:14" ht="12.75">
      <c r="A173" s="270" t="s">
        <v>842</v>
      </c>
      <c r="B173" s="271" t="s">
        <v>900</v>
      </c>
      <c r="C173" s="295" t="s">
        <v>335</v>
      </c>
      <c r="D173" s="296">
        <v>0</v>
      </c>
      <c r="E173" s="297" t="s">
        <v>335</v>
      </c>
      <c r="F173" s="279">
        <f t="shared" si="25"/>
        <v>0</v>
      </c>
      <c r="G173" s="279"/>
      <c r="H173" s="298"/>
      <c r="I173" s="299">
        <v>0</v>
      </c>
      <c r="J173" s="300">
        <f t="shared" si="26"/>
        <v>0</v>
      </c>
      <c r="K173" s="274">
        <f t="shared" si="20"/>
        <v>0</v>
      </c>
      <c r="L173" s="279">
        <f t="shared" si="21"/>
        <v>0.01</v>
      </c>
      <c r="M173" s="279">
        <f t="shared" si="22"/>
        <v>0</v>
      </c>
      <c r="N173" s="280">
        <f t="shared" si="23"/>
        <v>0</v>
      </c>
    </row>
    <row r="174" spans="1:14" ht="12.75">
      <c r="A174" s="270" t="s">
        <v>0</v>
      </c>
      <c r="B174" s="271" t="s">
        <v>901</v>
      </c>
      <c r="C174" s="295" t="s">
        <v>335</v>
      </c>
      <c r="D174" s="296">
        <v>0</v>
      </c>
      <c r="E174" s="297" t="s">
        <v>335</v>
      </c>
      <c r="F174" s="279">
        <f t="shared" si="25"/>
        <v>0</v>
      </c>
      <c r="G174" s="279"/>
      <c r="H174" s="298"/>
      <c r="I174" s="299">
        <v>0</v>
      </c>
      <c r="J174" s="300">
        <f t="shared" si="26"/>
        <v>0</v>
      </c>
      <c r="K174" s="274">
        <f t="shared" si="20"/>
        <v>0</v>
      </c>
      <c r="L174" s="279">
        <f t="shared" si="21"/>
        <v>0.01</v>
      </c>
      <c r="M174" s="279">
        <f t="shared" si="22"/>
        <v>0</v>
      </c>
      <c r="N174" s="280">
        <f t="shared" si="23"/>
        <v>0</v>
      </c>
    </row>
    <row r="175" spans="1:14" ht="12.75">
      <c r="A175" s="270" t="s">
        <v>1</v>
      </c>
      <c r="B175" s="271" t="s">
        <v>2</v>
      </c>
      <c r="C175" s="295" t="s">
        <v>335</v>
      </c>
      <c r="D175" s="296">
        <v>0</v>
      </c>
      <c r="E175" s="297" t="s">
        <v>335</v>
      </c>
      <c r="F175" s="279">
        <f t="shared" si="25"/>
        <v>0</v>
      </c>
      <c r="G175" s="279"/>
      <c r="H175" s="298"/>
      <c r="I175" s="299">
        <v>0</v>
      </c>
      <c r="J175" s="300">
        <f t="shared" si="26"/>
        <v>0</v>
      </c>
      <c r="K175" s="274">
        <f t="shared" si="20"/>
        <v>0</v>
      </c>
      <c r="L175" s="279">
        <f t="shared" si="21"/>
        <v>0.01</v>
      </c>
      <c r="M175" s="279">
        <f t="shared" si="22"/>
        <v>0</v>
      </c>
      <c r="N175" s="280">
        <f t="shared" si="23"/>
        <v>0</v>
      </c>
    </row>
    <row r="176" spans="1:14" ht="12.75">
      <c r="A176" s="270" t="s">
        <v>3</v>
      </c>
      <c r="B176" s="271" t="s">
        <v>902</v>
      </c>
      <c r="C176" s="295" t="s">
        <v>335</v>
      </c>
      <c r="D176" s="296">
        <v>0</v>
      </c>
      <c r="E176" s="297" t="s">
        <v>335</v>
      </c>
      <c r="F176" s="279">
        <f t="shared" si="25"/>
        <v>0</v>
      </c>
      <c r="G176" s="279"/>
      <c r="H176" s="298"/>
      <c r="I176" s="299">
        <v>0</v>
      </c>
      <c r="J176" s="300">
        <f t="shared" si="26"/>
        <v>0</v>
      </c>
      <c r="K176" s="274">
        <f t="shared" si="20"/>
        <v>0</v>
      </c>
      <c r="L176" s="279">
        <f t="shared" si="21"/>
        <v>0.01</v>
      </c>
      <c r="M176" s="279">
        <f t="shared" si="22"/>
        <v>0</v>
      </c>
      <c r="N176" s="280">
        <f t="shared" si="23"/>
        <v>0</v>
      </c>
    </row>
    <row r="177" spans="1:14" ht="12.75">
      <c r="A177" s="270" t="s">
        <v>4</v>
      </c>
      <c r="B177" s="271" t="s">
        <v>903</v>
      </c>
      <c r="C177" s="295" t="s">
        <v>335</v>
      </c>
      <c r="D177" s="296">
        <v>0</v>
      </c>
      <c r="E177" s="297" t="s">
        <v>335</v>
      </c>
      <c r="F177" s="279">
        <f t="shared" si="25"/>
        <v>0</v>
      </c>
      <c r="G177" s="279"/>
      <c r="H177" s="298"/>
      <c r="I177" s="299">
        <v>0</v>
      </c>
      <c r="J177" s="300">
        <f t="shared" si="26"/>
        <v>0</v>
      </c>
      <c r="K177" s="274">
        <f t="shared" si="20"/>
        <v>0</v>
      </c>
      <c r="L177" s="279">
        <f t="shared" si="21"/>
        <v>0.01</v>
      </c>
      <c r="M177" s="279">
        <f t="shared" si="22"/>
        <v>0</v>
      </c>
      <c r="N177" s="280">
        <f t="shared" si="23"/>
        <v>0</v>
      </c>
    </row>
    <row r="178" spans="1:14" ht="12.75">
      <c r="A178" s="270" t="s">
        <v>5</v>
      </c>
      <c r="B178" s="271" t="s">
        <v>6</v>
      </c>
      <c r="C178" s="295" t="s">
        <v>335</v>
      </c>
      <c r="D178" s="296">
        <v>0</v>
      </c>
      <c r="E178" s="297" t="s">
        <v>335</v>
      </c>
      <c r="F178" s="279">
        <f t="shared" si="25"/>
        <v>0</v>
      </c>
      <c r="G178" s="279"/>
      <c r="H178" s="298"/>
      <c r="I178" s="299">
        <v>0</v>
      </c>
      <c r="J178" s="300">
        <f t="shared" si="26"/>
        <v>0</v>
      </c>
      <c r="K178" s="274">
        <f t="shared" si="20"/>
        <v>0</v>
      </c>
      <c r="L178" s="279">
        <f t="shared" si="21"/>
        <v>0.01</v>
      </c>
      <c r="M178" s="279">
        <f t="shared" si="22"/>
        <v>0</v>
      </c>
      <c r="N178" s="280">
        <f t="shared" si="23"/>
        <v>0</v>
      </c>
    </row>
    <row r="179" spans="1:14" ht="12.75">
      <c r="A179" s="270" t="s">
        <v>7</v>
      </c>
      <c r="B179" s="271" t="s">
        <v>904</v>
      </c>
      <c r="C179" s="295" t="s">
        <v>335</v>
      </c>
      <c r="D179" s="296">
        <v>0</v>
      </c>
      <c r="E179" s="297" t="s">
        <v>335</v>
      </c>
      <c r="F179" s="279">
        <f t="shared" si="25"/>
        <v>0</v>
      </c>
      <c r="G179" s="279"/>
      <c r="H179" s="298"/>
      <c r="I179" s="299">
        <v>0</v>
      </c>
      <c r="J179" s="300">
        <f t="shared" si="26"/>
        <v>0</v>
      </c>
      <c r="K179" s="274">
        <f t="shared" si="20"/>
        <v>0</v>
      </c>
      <c r="L179" s="279">
        <f t="shared" si="21"/>
        <v>0.01</v>
      </c>
      <c r="M179" s="279">
        <f t="shared" si="22"/>
        <v>0</v>
      </c>
      <c r="N179" s="280">
        <f t="shared" si="23"/>
        <v>0</v>
      </c>
    </row>
    <row r="180" spans="1:14" ht="12.75">
      <c r="A180" s="270" t="s">
        <v>8</v>
      </c>
      <c r="B180" s="271" t="s">
        <v>905</v>
      </c>
      <c r="C180" s="272">
        <v>0</v>
      </c>
      <c r="D180" s="296">
        <v>0</v>
      </c>
      <c r="E180" s="274">
        <f>+ROUND(C180/1000,0)</f>
        <v>0</v>
      </c>
      <c r="F180" s="279">
        <f t="shared" si="25"/>
        <v>0</v>
      </c>
      <c r="G180" s="279"/>
      <c r="H180" s="298"/>
      <c r="I180" s="277">
        <f>+E180</f>
        <v>0</v>
      </c>
      <c r="J180" s="300">
        <f t="shared" si="26"/>
        <v>0</v>
      </c>
      <c r="K180" s="274">
        <f t="shared" si="20"/>
        <v>0.01</v>
      </c>
      <c r="L180" s="279">
        <f t="shared" si="21"/>
        <v>0.01</v>
      </c>
      <c r="M180" s="279">
        <f t="shared" si="22"/>
        <v>0</v>
      </c>
      <c r="N180" s="280">
        <f t="shared" si="23"/>
        <v>0</v>
      </c>
    </row>
    <row r="181" spans="1:14" ht="13.5" thickBot="1">
      <c r="A181" s="281" t="s">
        <v>9</v>
      </c>
      <c r="B181" s="282" t="s">
        <v>10</v>
      </c>
      <c r="C181" s="307" t="s">
        <v>335</v>
      </c>
      <c r="D181" s="308">
        <v>0</v>
      </c>
      <c r="E181" s="309" t="s">
        <v>335</v>
      </c>
      <c r="F181" s="290">
        <f t="shared" si="25"/>
        <v>0</v>
      </c>
      <c r="G181" s="290"/>
      <c r="H181" s="310"/>
      <c r="I181" s="311">
        <v>0</v>
      </c>
      <c r="J181" s="312">
        <f t="shared" si="26"/>
        <v>0</v>
      </c>
      <c r="K181" s="285">
        <f t="shared" si="20"/>
        <v>0</v>
      </c>
      <c r="L181" s="290">
        <f t="shared" si="21"/>
        <v>0.01</v>
      </c>
      <c r="M181" s="290">
        <f t="shared" si="22"/>
        <v>0</v>
      </c>
      <c r="N181" s="291">
        <f t="shared" si="23"/>
        <v>0</v>
      </c>
    </row>
    <row r="182" spans="1:14" ht="13.5" thickTop="1">
      <c r="A182" s="313" t="s">
        <v>11</v>
      </c>
      <c r="B182" s="314" t="s">
        <v>12</v>
      </c>
      <c r="C182" s="261">
        <v>0</v>
      </c>
      <c r="D182" s="262" t="s">
        <v>335</v>
      </c>
      <c r="E182" s="315">
        <f aca="true" t="shared" si="27" ref="E182:E245">+ROUND(C182/1000,0)</f>
        <v>0</v>
      </c>
      <c r="F182" s="316" t="s">
        <v>335</v>
      </c>
      <c r="G182" s="317">
        <f aca="true" t="shared" si="28" ref="G182:G245">MAX(0,+C182-$C$280+0.01)</f>
        <v>0.01</v>
      </c>
      <c r="H182" s="318">
        <f aca="true" t="shared" si="29" ref="H182:H245">+IF(AND($F$277&gt;0,G182&gt;0),$F$277,0)</f>
        <v>0</v>
      </c>
      <c r="I182" s="319">
        <f>+H182+E182</f>
        <v>0</v>
      </c>
      <c r="J182" s="320">
        <v>0</v>
      </c>
      <c r="K182" s="315"/>
      <c r="L182" s="321"/>
      <c r="M182" s="321">
        <f aca="true" t="shared" si="30" ref="M182:M213">+I182</f>
        <v>0</v>
      </c>
      <c r="N182" s="322">
        <f aca="true" t="shared" si="31" ref="N182:N245">+J182</f>
        <v>0</v>
      </c>
    </row>
    <row r="183" spans="1:14" ht="12.75">
      <c r="A183" s="323" t="s">
        <v>13</v>
      </c>
      <c r="B183" s="324" t="s">
        <v>14</v>
      </c>
      <c r="C183" s="272">
        <v>0</v>
      </c>
      <c r="D183" s="273" t="s">
        <v>335</v>
      </c>
      <c r="E183" s="325">
        <f t="shared" si="27"/>
        <v>0</v>
      </c>
      <c r="F183" s="326" t="s">
        <v>335</v>
      </c>
      <c r="G183" s="327">
        <f t="shared" si="28"/>
        <v>0.01</v>
      </c>
      <c r="H183" s="328">
        <f t="shared" si="29"/>
        <v>0</v>
      </c>
      <c r="I183" s="329">
        <f aca="true" t="shared" si="32" ref="I183:I242">+H183+E183</f>
        <v>0</v>
      </c>
      <c r="J183" s="330">
        <v>0</v>
      </c>
      <c r="K183" s="325"/>
      <c r="L183" s="331"/>
      <c r="M183" s="331">
        <f t="shared" si="30"/>
        <v>0</v>
      </c>
      <c r="N183" s="332">
        <f t="shared" si="31"/>
        <v>0</v>
      </c>
    </row>
    <row r="184" spans="1:14" ht="12.75">
      <c r="A184" s="323" t="s">
        <v>15</v>
      </c>
      <c r="B184" s="324" t="s">
        <v>16</v>
      </c>
      <c r="C184" s="272">
        <v>0</v>
      </c>
      <c r="D184" s="273" t="s">
        <v>335</v>
      </c>
      <c r="E184" s="325">
        <f t="shared" si="27"/>
        <v>0</v>
      </c>
      <c r="F184" s="326" t="s">
        <v>335</v>
      </c>
      <c r="G184" s="327">
        <f t="shared" si="28"/>
        <v>0.01</v>
      </c>
      <c r="H184" s="328">
        <f t="shared" si="29"/>
        <v>0</v>
      </c>
      <c r="I184" s="329">
        <f t="shared" si="32"/>
        <v>0</v>
      </c>
      <c r="J184" s="330">
        <v>0</v>
      </c>
      <c r="K184" s="325"/>
      <c r="L184" s="331"/>
      <c r="M184" s="331">
        <f t="shared" si="30"/>
        <v>0</v>
      </c>
      <c r="N184" s="332">
        <f t="shared" si="31"/>
        <v>0</v>
      </c>
    </row>
    <row r="185" spans="1:14" ht="12.75">
      <c r="A185" s="323" t="s">
        <v>17</v>
      </c>
      <c r="B185" s="324" t="s">
        <v>18</v>
      </c>
      <c r="C185" s="272">
        <v>0</v>
      </c>
      <c r="D185" s="273" t="s">
        <v>335</v>
      </c>
      <c r="E185" s="325">
        <f t="shared" si="27"/>
        <v>0</v>
      </c>
      <c r="F185" s="326" t="s">
        <v>335</v>
      </c>
      <c r="G185" s="327">
        <f t="shared" si="28"/>
        <v>0.01</v>
      </c>
      <c r="H185" s="328">
        <f t="shared" si="29"/>
        <v>0</v>
      </c>
      <c r="I185" s="329">
        <f t="shared" si="32"/>
        <v>0</v>
      </c>
      <c r="J185" s="330">
        <v>0</v>
      </c>
      <c r="K185" s="325"/>
      <c r="L185" s="331"/>
      <c r="M185" s="331">
        <f t="shared" si="30"/>
        <v>0</v>
      </c>
      <c r="N185" s="332">
        <f t="shared" si="31"/>
        <v>0</v>
      </c>
    </row>
    <row r="186" spans="1:14" ht="12.75">
      <c r="A186" s="323" t="s">
        <v>19</v>
      </c>
      <c r="B186" s="324" t="s">
        <v>20</v>
      </c>
      <c r="C186" s="272">
        <v>0</v>
      </c>
      <c r="D186" s="273" t="s">
        <v>335</v>
      </c>
      <c r="E186" s="325">
        <f t="shared" si="27"/>
        <v>0</v>
      </c>
      <c r="F186" s="326" t="s">
        <v>335</v>
      </c>
      <c r="G186" s="327">
        <f t="shared" si="28"/>
        <v>0.01</v>
      </c>
      <c r="H186" s="328">
        <f t="shared" si="29"/>
        <v>0</v>
      </c>
      <c r="I186" s="329">
        <f t="shared" si="32"/>
        <v>0</v>
      </c>
      <c r="J186" s="330">
        <v>0</v>
      </c>
      <c r="K186" s="325"/>
      <c r="L186" s="331"/>
      <c r="M186" s="331">
        <f t="shared" si="30"/>
        <v>0</v>
      </c>
      <c r="N186" s="332">
        <f t="shared" si="31"/>
        <v>0</v>
      </c>
    </row>
    <row r="187" spans="1:14" ht="12.75">
      <c r="A187" s="323" t="s">
        <v>21</v>
      </c>
      <c r="B187" s="324" t="s">
        <v>22</v>
      </c>
      <c r="C187" s="272">
        <v>0</v>
      </c>
      <c r="D187" s="273" t="s">
        <v>335</v>
      </c>
      <c r="E187" s="325">
        <f t="shared" si="27"/>
        <v>0</v>
      </c>
      <c r="F187" s="326" t="s">
        <v>335</v>
      </c>
      <c r="G187" s="327">
        <f t="shared" si="28"/>
        <v>0.01</v>
      </c>
      <c r="H187" s="328">
        <f t="shared" si="29"/>
        <v>0</v>
      </c>
      <c r="I187" s="329">
        <f t="shared" si="32"/>
        <v>0</v>
      </c>
      <c r="J187" s="330">
        <v>0</v>
      </c>
      <c r="K187" s="325"/>
      <c r="L187" s="331"/>
      <c r="M187" s="331">
        <f t="shared" si="30"/>
        <v>0</v>
      </c>
      <c r="N187" s="332">
        <f t="shared" si="31"/>
        <v>0</v>
      </c>
    </row>
    <row r="188" spans="1:14" ht="12.75">
      <c r="A188" s="323" t="s">
        <v>23</v>
      </c>
      <c r="B188" s="324" t="s">
        <v>24</v>
      </c>
      <c r="C188" s="272">
        <v>0</v>
      </c>
      <c r="D188" s="273" t="s">
        <v>335</v>
      </c>
      <c r="E188" s="325">
        <f t="shared" si="27"/>
        <v>0</v>
      </c>
      <c r="F188" s="326" t="s">
        <v>335</v>
      </c>
      <c r="G188" s="327">
        <f t="shared" si="28"/>
        <v>0.01</v>
      </c>
      <c r="H188" s="328">
        <f t="shared" si="29"/>
        <v>0</v>
      </c>
      <c r="I188" s="329">
        <f t="shared" si="32"/>
        <v>0</v>
      </c>
      <c r="J188" s="330">
        <v>0</v>
      </c>
      <c r="K188" s="325"/>
      <c r="L188" s="331"/>
      <c r="M188" s="331">
        <f t="shared" si="30"/>
        <v>0</v>
      </c>
      <c r="N188" s="332">
        <f t="shared" si="31"/>
        <v>0</v>
      </c>
    </row>
    <row r="189" spans="1:14" ht="12.75">
      <c r="A189" s="323" t="s">
        <v>25</v>
      </c>
      <c r="B189" s="324" t="s">
        <v>26</v>
      </c>
      <c r="C189" s="272">
        <v>0</v>
      </c>
      <c r="D189" s="273" t="s">
        <v>335</v>
      </c>
      <c r="E189" s="325">
        <f t="shared" si="27"/>
        <v>0</v>
      </c>
      <c r="F189" s="326" t="s">
        <v>335</v>
      </c>
      <c r="G189" s="327">
        <f t="shared" si="28"/>
        <v>0.01</v>
      </c>
      <c r="H189" s="328">
        <f t="shared" si="29"/>
        <v>0</v>
      </c>
      <c r="I189" s="329">
        <f t="shared" si="32"/>
        <v>0</v>
      </c>
      <c r="J189" s="330">
        <v>0</v>
      </c>
      <c r="K189" s="325"/>
      <c r="L189" s="331"/>
      <c r="M189" s="331">
        <f t="shared" si="30"/>
        <v>0</v>
      </c>
      <c r="N189" s="332">
        <f t="shared" si="31"/>
        <v>0</v>
      </c>
    </row>
    <row r="190" spans="1:14" ht="12.75">
      <c r="A190" s="323" t="s">
        <v>27</v>
      </c>
      <c r="B190" s="324" t="s">
        <v>350</v>
      </c>
      <c r="C190" s="272">
        <v>0</v>
      </c>
      <c r="D190" s="273" t="s">
        <v>335</v>
      </c>
      <c r="E190" s="325">
        <f t="shared" si="27"/>
        <v>0</v>
      </c>
      <c r="F190" s="326" t="s">
        <v>335</v>
      </c>
      <c r="G190" s="327">
        <f t="shared" si="28"/>
        <v>0.01</v>
      </c>
      <c r="H190" s="328">
        <f t="shared" si="29"/>
        <v>0</v>
      </c>
      <c r="I190" s="329">
        <f t="shared" si="32"/>
        <v>0</v>
      </c>
      <c r="J190" s="330">
        <v>0</v>
      </c>
      <c r="K190" s="325"/>
      <c r="L190" s="331"/>
      <c r="M190" s="331">
        <f t="shared" si="30"/>
        <v>0</v>
      </c>
      <c r="N190" s="332">
        <f t="shared" si="31"/>
        <v>0</v>
      </c>
    </row>
    <row r="191" spans="1:14" ht="12.75">
      <c r="A191" s="323" t="s">
        <v>28</v>
      </c>
      <c r="B191" s="324" t="s">
        <v>29</v>
      </c>
      <c r="C191" s="272">
        <v>0</v>
      </c>
      <c r="D191" s="273" t="s">
        <v>335</v>
      </c>
      <c r="E191" s="325">
        <f t="shared" si="27"/>
        <v>0</v>
      </c>
      <c r="F191" s="326" t="s">
        <v>335</v>
      </c>
      <c r="G191" s="327">
        <f t="shared" si="28"/>
        <v>0.01</v>
      </c>
      <c r="H191" s="328">
        <f t="shared" si="29"/>
        <v>0</v>
      </c>
      <c r="I191" s="329">
        <f t="shared" si="32"/>
        <v>0</v>
      </c>
      <c r="J191" s="330">
        <v>0</v>
      </c>
      <c r="K191" s="325"/>
      <c r="L191" s="331"/>
      <c r="M191" s="331">
        <f t="shared" si="30"/>
        <v>0</v>
      </c>
      <c r="N191" s="332">
        <f t="shared" si="31"/>
        <v>0</v>
      </c>
    </row>
    <row r="192" spans="1:14" ht="12.75">
      <c r="A192" s="323" t="s">
        <v>30</v>
      </c>
      <c r="B192" s="324" t="s">
        <v>906</v>
      </c>
      <c r="C192" s="272">
        <v>0</v>
      </c>
      <c r="D192" s="273" t="s">
        <v>335</v>
      </c>
      <c r="E192" s="325">
        <f t="shared" si="27"/>
        <v>0</v>
      </c>
      <c r="F192" s="326" t="s">
        <v>335</v>
      </c>
      <c r="G192" s="327">
        <f t="shared" si="28"/>
        <v>0.01</v>
      </c>
      <c r="H192" s="328">
        <f t="shared" si="29"/>
        <v>0</v>
      </c>
      <c r="I192" s="329">
        <f t="shared" si="32"/>
        <v>0</v>
      </c>
      <c r="J192" s="330">
        <v>0</v>
      </c>
      <c r="K192" s="325"/>
      <c r="L192" s="331"/>
      <c r="M192" s="331">
        <f t="shared" si="30"/>
        <v>0</v>
      </c>
      <c r="N192" s="332">
        <f t="shared" si="31"/>
        <v>0</v>
      </c>
    </row>
    <row r="193" spans="1:14" ht="12.75">
      <c r="A193" s="323" t="s">
        <v>31</v>
      </c>
      <c r="B193" s="324" t="s">
        <v>32</v>
      </c>
      <c r="C193" s="272">
        <v>0</v>
      </c>
      <c r="D193" s="273" t="s">
        <v>335</v>
      </c>
      <c r="E193" s="325">
        <f t="shared" si="27"/>
        <v>0</v>
      </c>
      <c r="F193" s="326" t="s">
        <v>335</v>
      </c>
      <c r="G193" s="327">
        <f t="shared" si="28"/>
        <v>0.01</v>
      </c>
      <c r="H193" s="328">
        <f t="shared" si="29"/>
        <v>0</v>
      </c>
      <c r="I193" s="329">
        <f t="shared" si="32"/>
        <v>0</v>
      </c>
      <c r="J193" s="330">
        <v>0</v>
      </c>
      <c r="K193" s="325"/>
      <c r="L193" s="331"/>
      <c r="M193" s="331">
        <f t="shared" si="30"/>
        <v>0</v>
      </c>
      <c r="N193" s="332">
        <f t="shared" si="31"/>
        <v>0</v>
      </c>
    </row>
    <row r="194" spans="1:14" ht="12.75">
      <c r="A194" s="323" t="s">
        <v>33</v>
      </c>
      <c r="B194" s="324" t="s">
        <v>34</v>
      </c>
      <c r="C194" s="272">
        <v>0</v>
      </c>
      <c r="D194" s="273" t="s">
        <v>335</v>
      </c>
      <c r="E194" s="325">
        <f t="shared" si="27"/>
        <v>0</v>
      </c>
      <c r="F194" s="326" t="s">
        <v>335</v>
      </c>
      <c r="G194" s="327">
        <f t="shared" si="28"/>
        <v>0.01</v>
      </c>
      <c r="H194" s="328">
        <f t="shared" si="29"/>
        <v>0</v>
      </c>
      <c r="I194" s="329">
        <f t="shared" si="32"/>
        <v>0</v>
      </c>
      <c r="J194" s="330">
        <v>0</v>
      </c>
      <c r="K194" s="325"/>
      <c r="L194" s="331"/>
      <c r="M194" s="331">
        <f t="shared" si="30"/>
        <v>0</v>
      </c>
      <c r="N194" s="332">
        <f t="shared" si="31"/>
        <v>0</v>
      </c>
    </row>
    <row r="195" spans="1:14" ht="12.75">
      <c r="A195" s="323" t="s">
        <v>35</v>
      </c>
      <c r="B195" s="324" t="s">
        <v>907</v>
      </c>
      <c r="C195" s="272">
        <v>0</v>
      </c>
      <c r="D195" s="273" t="s">
        <v>335</v>
      </c>
      <c r="E195" s="325">
        <f t="shared" si="27"/>
        <v>0</v>
      </c>
      <c r="F195" s="326" t="s">
        <v>335</v>
      </c>
      <c r="G195" s="327">
        <f t="shared" si="28"/>
        <v>0.01</v>
      </c>
      <c r="H195" s="328">
        <f t="shared" si="29"/>
        <v>0</v>
      </c>
      <c r="I195" s="329">
        <f t="shared" si="32"/>
        <v>0</v>
      </c>
      <c r="J195" s="330">
        <v>0</v>
      </c>
      <c r="K195" s="325"/>
      <c r="L195" s="331"/>
      <c r="M195" s="331">
        <f t="shared" si="30"/>
        <v>0</v>
      </c>
      <c r="N195" s="332">
        <f t="shared" si="31"/>
        <v>0</v>
      </c>
    </row>
    <row r="196" spans="1:14" ht="12.75">
      <c r="A196" s="323" t="s">
        <v>36</v>
      </c>
      <c r="B196" s="324" t="s">
        <v>37</v>
      </c>
      <c r="C196" s="272">
        <v>0</v>
      </c>
      <c r="D196" s="273" t="s">
        <v>335</v>
      </c>
      <c r="E196" s="325">
        <f t="shared" si="27"/>
        <v>0</v>
      </c>
      <c r="F196" s="326" t="s">
        <v>335</v>
      </c>
      <c r="G196" s="327">
        <f t="shared" si="28"/>
        <v>0.01</v>
      </c>
      <c r="H196" s="328">
        <f t="shared" si="29"/>
        <v>0</v>
      </c>
      <c r="I196" s="329">
        <f t="shared" si="32"/>
        <v>0</v>
      </c>
      <c r="J196" s="330">
        <v>0</v>
      </c>
      <c r="K196" s="325"/>
      <c r="L196" s="331"/>
      <c r="M196" s="331">
        <f t="shared" si="30"/>
        <v>0</v>
      </c>
      <c r="N196" s="332">
        <f t="shared" si="31"/>
        <v>0</v>
      </c>
    </row>
    <row r="197" spans="1:14" ht="12.75">
      <c r="A197" s="323" t="s">
        <v>38</v>
      </c>
      <c r="B197" s="324" t="s">
        <v>39</v>
      </c>
      <c r="C197" s="272">
        <v>0</v>
      </c>
      <c r="D197" s="273" t="s">
        <v>335</v>
      </c>
      <c r="E197" s="325">
        <f t="shared" si="27"/>
        <v>0</v>
      </c>
      <c r="F197" s="326" t="s">
        <v>335</v>
      </c>
      <c r="G197" s="327">
        <f t="shared" si="28"/>
        <v>0.01</v>
      </c>
      <c r="H197" s="328">
        <f t="shared" si="29"/>
        <v>0</v>
      </c>
      <c r="I197" s="329">
        <f t="shared" si="32"/>
        <v>0</v>
      </c>
      <c r="J197" s="330">
        <v>0</v>
      </c>
      <c r="K197" s="325"/>
      <c r="L197" s="331"/>
      <c r="M197" s="331">
        <f t="shared" si="30"/>
        <v>0</v>
      </c>
      <c r="N197" s="332">
        <f t="shared" si="31"/>
        <v>0</v>
      </c>
    </row>
    <row r="198" spans="1:14" ht="12.75">
      <c r="A198" s="323" t="s">
        <v>40</v>
      </c>
      <c r="B198" s="324" t="s">
        <v>41</v>
      </c>
      <c r="C198" s="272">
        <v>0</v>
      </c>
      <c r="D198" s="273" t="s">
        <v>335</v>
      </c>
      <c r="E198" s="325">
        <f t="shared" si="27"/>
        <v>0</v>
      </c>
      <c r="F198" s="326" t="s">
        <v>335</v>
      </c>
      <c r="G198" s="327">
        <f t="shared" si="28"/>
        <v>0.01</v>
      </c>
      <c r="H198" s="328">
        <f t="shared" si="29"/>
        <v>0</v>
      </c>
      <c r="I198" s="329">
        <f t="shared" si="32"/>
        <v>0</v>
      </c>
      <c r="J198" s="330">
        <v>0</v>
      </c>
      <c r="K198" s="325"/>
      <c r="L198" s="331"/>
      <c r="M198" s="331">
        <f t="shared" si="30"/>
        <v>0</v>
      </c>
      <c r="N198" s="332">
        <f t="shared" si="31"/>
        <v>0</v>
      </c>
    </row>
    <row r="199" spans="1:14" ht="12.75">
      <c r="A199" s="323" t="s">
        <v>42</v>
      </c>
      <c r="B199" s="324" t="s">
        <v>43</v>
      </c>
      <c r="C199" s="272">
        <v>0</v>
      </c>
      <c r="D199" s="273" t="s">
        <v>335</v>
      </c>
      <c r="E199" s="325">
        <f t="shared" si="27"/>
        <v>0</v>
      </c>
      <c r="F199" s="326" t="s">
        <v>335</v>
      </c>
      <c r="G199" s="327">
        <f t="shared" si="28"/>
        <v>0.01</v>
      </c>
      <c r="H199" s="328">
        <f t="shared" si="29"/>
        <v>0</v>
      </c>
      <c r="I199" s="329">
        <f t="shared" si="32"/>
        <v>0</v>
      </c>
      <c r="J199" s="330">
        <v>0</v>
      </c>
      <c r="K199" s="325"/>
      <c r="L199" s="331"/>
      <c r="M199" s="331">
        <f t="shared" si="30"/>
        <v>0</v>
      </c>
      <c r="N199" s="332">
        <f t="shared" si="31"/>
        <v>0</v>
      </c>
    </row>
    <row r="200" spans="1:14" ht="12.75">
      <c r="A200" s="323" t="s">
        <v>44</v>
      </c>
      <c r="B200" s="324" t="s">
        <v>743</v>
      </c>
      <c r="C200" s="272">
        <v>0</v>
      </c>
      <c r="D200" s="273" t="s">
        <v>335</v>
      </c>
      <c r="E200" s="325">
        <f t="shared" si="27"/>
        <v>0</v>
      </c>
      <c r="F200" s="326" t="s">
        <v>335</v>
      </c>
      <c r="G200" s="327">
        <f t="shared" si="28"/>
        <v>0.01</v>
      </c>
      <c r="H200" s="328">
        <f t="shared" si="29"/>
        <v>0</v>
      </c>
      <c r="I200" s="329">
        <f t="shared" si="32"/>
        <v>0</v>
      </c>
      <c r="J200" s="330">
        <v>0</v>
      </c>
      <c r="K200" s="325"/>
      <c r="L200" s="331"/>
      <c r="M200" s="331">
        <f t="shared" si="30"/>
        <v>0</v>
      </c>
      <c r="N200" s="332">
        <f t="shared" si="31"/>
        <v>0</v>
      </c>
    </row>
    <row r="201" spans="1:14" ht="12.75">
      <c r="A201" s="323" t="s">
        <v>45</v>
      </c>
      <c r="B201" s="324" t="s">
        <v>46</v>
      </c>
      <c r="C201" s="272">
        <v>0</v>
      </c>
      <c r="D201" s="273" t="s">
        <v>335</v>
      </c>
      <c r="E201" s="325">
        <f t="shared" si="27"/>
        <v>0</v>
      </c>
      <c r="F201" s="326" t="s">
        <v>335</v>
      </c>
      <c r="G201" s="327">
        <f t="shared" si="28"/>
        <v>0.01</v>
      </c>
      <c r="H201" s="328">
        <f t="shared" si="29"/>
        <v>0</v>
      </c>
      <c r="I201" s="329">
        <f t="shared" si="32"/>
        <v>0</v>
      </c>
      <c r="J201" s="330">
        <v>0</v>
      </c>
      <c r="K201" s="325"/>
      <c r="L201" s="331"/>
      <c r="M201" s="331">
        <f t="shared" si="30"/>
        <v>0</v>
      </c>
      <c r="N201" s="332">
        <f t="shared" si="31"/>
        <v>0</v>
      </c>
    </row>
    <row r="202" spans="1:14" ht="12.75">
      <c r="A202" s="323" t="s">
        <v>47</v>
      </c>
      <c r="B202" s="324" t="s">
        <v>48</v>
      </c>
      <c r="C202" s="272">
        <v>0</v>
      </c>
      <c r="D202" s="273" t="s">
        <v>335</v>
      </c>
      <c r="E202" s="325">
        <f t="shared" si="27"/>
        <v>0</v>
      </c>
      <c r="F202" s="326" t="s">
        <v>335</v>
      </c>
      <c r="G202" s="327">
        <f t="shared" si="28"/>
        <v>0.01</v>
      </c>
      <c r="H202" s="328">
        <f t="shared" si="29"/>
        <v>0</v>
      </c>
      <c r="I202" s="329">
        <f t="shared" si="32"/>
        <v>0</v>
      </c>
      <c r="J202" s="330">
        <v>0</v>
      </c>
      <c r="K202" s="325"/>
      <c r="L202" s="331"/>
      <c r="M202" s="331">
        <f t="shared" si="30"/>
        <v>0</v>
      </c>
      <c r="N202" s="332">
        <f t="shared" si="31"/>
        <v>0</v>
      </c>
    </row>
    <row r="203" spans="1:14" ht="12.75">
      <c r="A203" s="323" t="s">
        <v>49</v>
      </c>
      <c r="B203" s="324" t="s">
        <v>50</v>
      </c>
      <c r="C203" s="272">
        <v>0</v>
      </c>
      <c r="D203" s="273" t="s">
        <v>335</v>
      </c>
      <c r="E203" s="325">
        <f t="shared" si="27"/>
        <v>0</v>
      </c>
      <c r="F203" s="326" t="s">
        <v>335</v>
      </c>
      <c r="G203" s="327">
        <f t="shared" si="28"/>
        <v>0.01</v>
      </c>
      <c r="H203" s="328">
        <f t="shared" si="29"/>
        <v>0</v>
      </c>
      <c r="I203" s="329">
        <f t="shared" si="32"/>
        <v>0</v>
      </c>
      <c r="J203" s="330">
        <v>0</v>
      </c>
      <c r="K203" s="325"/>
      <c r="L203" s="331"/>
      <c r="M203" s="331">
        <f t="shared" si="30"/>
        <v>0</v>
      </c>
      <c r="N203" s="332">
        <f t="shared" si="31"/>
        <v>0</v>
      </c>
    </row>
    <row r="204" spans="1:14" ht="12.75">
      <c r="A204" s="323" t="s">
        <v>51</v>
      </c>
      <c r="B204" s="324" t="s">
        <v>52</v>
      </c>
      <c r="C204" s="272">
        <v>0</v>
      </c>
      <c r="D204" s="273" t="s">
        <v>335</v>
      </c>
      <c r="E204" s="325">
        <f t="shared" si="27"/>
        <v>0</v>
      </c>
      <c r="F204" s="326" t="s">
        <v>335</v>
      </c>
      <c r="G204" s="327">
        <f t="shared" si="28"/>
        <v>0.01</v>
      </c>
      <c r="H204" s="328">
        <f t="shared" si="29"/>
        <v>0</v>
      </c>
      <c r="I204" s="329">
        <f t="shared" si="32"/>
        <v>0</v>
      </c>
      <c r="J204" s="330">
        <v>0</v>
      </c>
      <c r="K204" s="325"/>
      <c r="L204" s="331"/>
      <c r="M204" s="331">
        <f t="shared" si="30"/>
        <v>0</v>
      </c>
      <c r="N204" s="332">
        <f t="shared" si="31"/>
        <v>0</v>
      </c>
    </row>
    <row r="205" spans="1:14" ht="12.75">
      <c r="A205" s="323" t="s">
        <v>53</v>
      </c>
      <c r="B205" s="324" t="s">
        <v>54</v>
      </c>
      <c r="C205" s="272">
        <v>0</v>
      </c>
      <c r="D205" s="273" t="s">
        <v>335</v>
      </c>
      <c r="E205" s="325">
        <f t="shared" si="27"/>
        <v>0</v>
      </c>
      <c r="F205" s="326" t="s">
        <v>335</v>
      </c>
      <c r="G205" s="327">
        <f t="shared" si="28"/>
        <v>0.01</v>
      </c>
      <c r="H205" s="328">
        <f t="shared" si="29"/>
        <v>0</v>
      </c>
      <c r="I205" s="329">
        <f t="shared" si="32"/>
        <v>0</v>
      </c>
      <c r="J205" s="330">
        <v>0</v>
      </c>
      <c r="K205" s="325"/>
      <c r="L205" s="331"/>
      <c r="M205" s="331">
        <f t="shared" si="30"/>
        <v>0</v>
      </c>
      <c r="N205" s="332">
        <f t="shared" si="31"/>
        <v>0</v>
      </c>
    </row>
    <row r="206" spans="1:14" ht="12.75">
      <c r="A206" s="323" t="s">
        <v>55</v>
      </c>
      <c r="B206" s="324" t="s">
        <v>56</v>
      </c>
      <c r="C206" s="272">
        <v>0</v>
      </c>
      <c r="D206" s="273" t="s">
        <v>335</v>
      </c>
      <c r="E206" s="325">
        <f t="shared" si="27"/>
        <v>0</v>
      </c>
      <c r="F206" s="326" t="s">
        <v>335</v>
      </c>
      <c r="G206" s="327">
        <f t="shared" si="28"/>
        <v>0.01</v>
      </c>
      <c r="H206" s="328">
        <f t="shared" si="29"/>
        <v>0</v>
      </c>
      <c r="I206" s="329">
        <f t="shared" si="32"/>
        <v>0</v>
      </c>
      <c r="J206" s="330">
        <v>0</v>
      </c>
      <c r="K206" s="325"/>
      <c r="L206" s="331"/>
      <c r="M206" s="331">
        <f t="shared" si="30"/>
        <v>0</v>
      </c>
      <c r="N206" s="332">
        <f t="shared" si="31"/>
        <v>0</v>
      </c>
    </row>
    <row r="207" spans="1:14" ht="12.75">
      <c r="A207" s="323">
        <v>547</v>
      </c>
      <c r="B207" s="324" t="s">
        <v>908</v>
      </c>
      <c r="C207" s="272">
        <v>0</v>
      </c>
      <c r="D207" s="273" t="s">
        <v>335</v>
      </c>
      <c r="E207" s="325">
        <f>+ROUND(C207/1000,0)</f>
        <v>0</v>
      </c>
      <c r="F207" s="326" t="s">
        <v>335</v>
      </c>
      <c r="G207" s="327">
        <f t="shared" si="28"/>
        <v>0.01</v>
      </c>
      <c r="H207" s="328">
        <f t="shared" si="29"/>
        <v>0</v>
      </c>
      <c r="I207" s="329">
        <f>+H207+E207</f>
        <v>0</v>
      </c>
      <c r="J207" s="330">
        <v>0</v>
      </c>
      <c r="K207" s="325"/>
      <c r="L207" s="331"/>
      <c r="M207" s="331">
        <f t="shared" si="30"/>
        <v>0</v>
      </c>
      <c r="N207" s="332">
        <f>+J207</f>
        <v>0</v>
      </c>
    </row>
    <row r="208" spans="1:14" ht="12.75">
      <c r="A208" s="323" t="s">
        <v>57</v>
      </c>
      <c r="B208" s="324" t="s">
        <v>252</v>
      </c>
      <c r="C208" s="272">
        <v>0</v>
      </c>
      <c r="D208" s="273" t="s">
        <v>335</v>
      </c>
      <c r="E208" s="325">
        <f t="shared" si="27"/>
        <v>0</v>
      </c>
      <c r="F208" s="326" t="s">
        <v>335</v>
      </c>
      <c r="G208" s="327">
        <f t="shared" si="28"/>
        <v>0.01</v>
      </c>
      <c r="H208" s="328">
        <f t="shared" si="29"/>
        <v>0</v>
      </c>
      <c r="I208" s="329">
        <f t="shared" si="32"/>
        <v>0</v>
      </c>
      <c r="J208" s="330">
        <v>0</v>
      </c>
      <c r="K208" s="325"/>
      <c r="L208" s="331"/>
      <c r="M208" s="331">
        <f t="shared" si="30"/>
        <v>0</v>
      </c>
      <c r="N208" s="332">
        <f t="shared" si="31"/>
        <v>0</v>
      </c>
    </row>
    <row r="209" spans="1:14" ht="12.75">
      <c r="A209" s="323" t="s">
        <v>58</v>
      </c>
      <c r="B209" s="324" t="s">
        <v>59</v>
      </c>
      <c r="C209" s="272">
        <v>0</v>
      </c>
      <c r="D209" s="273" t="s">
        <v>335</v>
      </c>
      <c r="E209" s="325">
        <f t="shared" si="27"/>
        <v>0</v>
      </c>
      <c r="F209" s="326" t="s">
        <v>335</v>
      </c>
      <c r="G209" s="327">
        <f t="shared" si="28"/>
        <v>0.01</v>
      </c>
      <c r="H209" s="328">
        <f t="shared" si="29"/>
        <v>0</v>
      </c>
      <c r="I209" s="329">
        <f t="shared" si="32"/>
        <v>0</v>
      </c>
      <c r="J209" s="330">
        <v>0</v>
      </c>
      <c r="K209" s="325"/>
      <c r="L209" s="331"/>
      <c r="M209" s="331">
        <f t="shared" si="30"/>
        <v>0</v>
      </c>
      <c r="N209" s="332">
        <f t="shared" si="31"/>
        <v>0</v>
      </c>
    </row>
    <row r="210" spans="1:14" ht="12.75">
      <c r="A210" s="323" t="s">
        <v>60</v>
      </c>
      <c r="B210" s="324" t="s">
        <v>230</v>
      </c>
      <c r="C210" s="272">
        <v>0</v>
      </c>
      <c r="D210" s="273" t="s">
        <v>335</v>
      </c>
      <c r="E210" s="325">
        <f t="shared" si="27"/>
        <v>0</v>
      </c>
      <c r="F210" s="326" t="s">
        <v>335</v>
      </c>
      <c r="G210" s="327">
        <f t="shared" si="28"/>
        <v>0.01</v>
      </c>
      <c r="H210" s="328">
        <f t="shared" si="29"/>
        <v>0</v>
      </c>
      <c r="I210" s="329">
        <f t="shared" si="32"/>
        <v>0</v>
      </c>
      <c r="J210" s="330">
        <v>0</v>
      </c>
      <c r="K210" s="325"/>
      <c r="L210" s="331"/>
      <c r="M210" s="331">
        <f t="shared" si="30"/>
        <v>0</v>
      </c>
      <c r="N210" s="332">
        <f t="shared" si="31"/>
        <v>0</v>
      </c>
    </row>
    <row r="211" spans="1:14" ht="12.75">
      <c r="A211" s="323" t="s">
        <v>61</v>
      </c>
      <c r="B211" s="324" t="s">
        <v>62</v>
      </c>
      <c r="C211" s="272">
        <v>0</v>
      </c>
      <c r="D211" s="273" t="s">
        <v>335</v>
      </c>
      <c r="E211" s="325">
        <f t="shared" si="27"/>
        <v>0</v>
      </c>
      <c r="F211" s="326" t="s">
        <v>335</v>
      </c>
      <c r="G211" s="327">
        <f t="shared" si="28"/>
        <v>0.01</v>
      </c>
      <c r="H211" s="328">
        <f t="shared" si="29"/>
        <v>0</v>
      </c>
      <c r="I211" s="329">
        <f t="shared" si="32"/>
        <v>0</v>
      </c>
      <c r="J211" s="330">
        <v>0</v>
      </c>
      <c r="K211" s="325"/>
      <c r="L211" s="331"/>
      <c r="M211" s="331">
        <f t="shared" si="30"/>
        <v>0</v>
      </c>
      <c r="N211" s="332">
        <f t="shared" si="31"/>
        <v>0</v>
      </c>
    </row>
    <row r="212" spans="1:14" ht="12.75">
      <c r="A212" s="323" t="s">
        <v>63</v>
      </c>
      <c r="B212" s="324" t="s">
        <v>64</v>
      </c>
      <c r="C212" s="272">
        <v>0</v>
      </c>
      <c r="D212" s="273" t="s">
        <v>335</v>
      </c>
      <c r="E212" s="325">
        <f t="shared" si="27"/>
        <v>0</v>
      </c>
      <c r="F212" s="326" t="s">
        <v>335</v>
      </c>
      <c r="G212" s="327">
        <f t="shared" si="28"/>
        <v>0.01</v>
      </c>
      <c r="H212" s="328">
        <f t="shared" si="29"/>
        <v>0</v>
      </c>
      <c r="I212" s="329">
        <f t="shared" si="32"/>
        <v>0</v>
      </c>
      <c r="J212" s="330">
        <v>0</v>
      </c>
      <c r="K212" s="325"/>
      <c r="L212" s="331"/>
      <c r="M212" s="331">
        <f t="shared" si="30"/>
        <v>0</v>
      </c>
      <c r="N212" s="332">
        <f t="shared" si="31"/>
        <v>0</v>
      </c>
    </row>
    <row r="213" spans="1:14" ht="12.75">
      <c r="A213" s="323" t="s">
        <v>65</v>
      </c>
      <c r="B213" s="324" t="s">
        <v>66</v>
      </c>
      <c r="C213" s="272">
        <v>0</v>
      </c>
      <c r="D213" s="273" t="s">
        <v>335</v>
      </c>
      <c r="E213" s="325">
        <f t="shared" si="27"/>
        <v>0</v>
      </c>
      <c r="F213" s="326" t="s">
        <v>335</v>
      </c>
      <c r="G213" s="327">
        <f t="shared" si="28"/>
        <v>0.01</v>
      </c>
      <c r="H213" s="328">
        <f t="shared" si="29"/>
        <v>0</v>
      </c>
      <c r="I213" s="329">
        <f t="shared" si="32"/>
        <v>0</v>
      </c>
      <c r="J213" s="330">
        <v>0</v>
      </c>
      <c r="K213" s="325"/>
      <c r="L213" s="331"/>
      <c r="M213" s="331">
        <f t="shared" si="30"/>
        <v>0</v>
      </c>
      <c r="N213" s="332">
        <f t="shared" si="31"/>
        <v>0</v>
      </c>
    </row>
    <row r="214" spans="1:14" ht="12.75">
      <c r="A214" s="323" t="s">
        <v>67</v>
      </c>
      <c r="B214" s="324" t="s">
        <v>68</v>
      </c>
      <c r="C214" s="272">
        <v>0</v>
      </c>
      <c r="D214" s="273" t="s">
        <v>335</v>
      </c>
      <c r="E214" s="325">
        <f t="shared" si="27"/>
        <v>0</v>
      </c>
      <c r="F214" s="326" t="s">
        <v>335</v>
      </c>
      <c r="G214" s="327">
        <f t="shared" si="28"/>
        <v>0.01</v>
      </c>
      <c r="H214" s="328">
        <f t="shared" si="29"/>
        <v>0</v>
      </c>
      <c r="I214" s="329">
        <f t="shared" si="32"/>
        <v>0</v>
      </c>
      <c r="J214" s="330">
        <v>0</v>
      </c>
      <c r="K214" s="325"/>
      <c r="L214" s="331"/>
      <c r="M214" s="331">
        <f aca="true" t="shared" si="33" ref="M214:M246">+I214</f>
        <v>0</v>
      </c>
      <c r="N214" s="332">
        <f t="shared" si="31"/>
        <v>0</v>
      </c>
    </row>
    <row r="215" spans="1:14" ht="12.75">
      <c r="A215" s="323" t="s">
        <v>69</v>
      </c>
      <c r="B215" s="324" t="s">
        <v>70</v>
      </c>
      <c r="C215" s="272">
        <v>0</v>
      </c>
      <c r="D215" s="273" t="s">
        <v>335</v>
      </c>
      <c r="E215" s="325">
        <f t="shared" si="27"/>
        <v>0</v>
      </c>
      <c r="F215" s="326" t="s">
        <v>335</v>
      </c>
      <c r="G215" s="327">
        <f t="shared" si="28"/>
        <v>0.01</v>
      </c>
      <c r="H215" s="328">
        <f t="shared" si="29"/>
        <v>0</v>
      </c>
      <c r="I215" s="329">
        <f t="shared" si="32"/>
        <v>0</v>
      </c>
      <c r="J215" s="330">
        <v>0</v>
      </c>
      <c r="K215" s="325"/>
      <c r="L215" s="331"/>
      <c r="M215" s="331">
        <f t="shared" si="33"/>
        <v>0</v>
      </c>
      <c r="N215" s="332">
        <f t="shared" si="31"/>
        <v>0</v>
      </c>
    </row>
    <row r="216" spans="1:14" ht="12.75">
      <c r="A216" s="323" t="s">
        <v>71</v>
      </c>
      <c r="B216" s="324" t="s">
        <v>909</v>
      </c>
      <c r="C216" s="272">
        <v>0</v>
      </c>
      <c r="D216" s="273" t="s">
        <v>335</v>
      </c>
      <c r="E216" s="325">
        <f t="shared" si="27"/>
        <v>0</v>
      </c>
      <c r="F216" s="326" t="s">
        <v>335</v>
      </c>
      <c r="G216" s="327">
        <f t="shared" si="28"/>
        <v>0.01</v>
      </c>
      <c r="H216" s="328">
        <f t="shared" si="29"/>
        <v>0</v>
      </c>
      <c r="I216" s="329">
        <f t="shared" si="32"/>
        <v>0</v>
      </c>
      <c r="J216" s="330">
        <v>0</v>
      </c>
      <c r="K216" s="325"/>
      <c r="L216" s="331"/>
      <c r="M216" s="331">
        <f t="shared" si="33"/>
        <v>0</v>
      </c>
      <c r="N216" s="332">
        <f t="shared" si="31"/>
        <v>0</v>
      </c>
    </row>
    <row r="217" spans="1:14" ht="12.75">
      <c r="A217" s="323" t="s">
        <v>71</v>
      </c>
      <c r="B217" s="324" t="s">
        <v>910</v>
      </c>
      <c r="C217" s="272">
        <v>0</v>
      </c>
      <c r="D217" s="273" t="s">
        <v>335</v>
      </c>
      <c r="E217" s="325">
        <f>+ROUND(C217/1000,0)</f>
        <v>0</v>
      </c>
      <c r="F217" s="326" t="s">
        <v>335</v>
      </c>
      <c r="G217" s="327">
        <f t="shared" si="28"/>
        <v>0.01</v>
      </c>
      <c r="H217" s="328">
        <f t="shared" si="29"/>
        <v>0</v>
      </c>
      <c r="I217" s="329">
        <f>+H217+E217</f>
        <v>0</v>
      </c>
      <c r="J217" s="330">
        <v>0</v>
      </c>
      <c r="K217" s="325"/>
      <c r="L217" s="331"/>
      <c r="M217" s="331">
        <f t="shared" si="33"/>
        <v>0</v>
      </c>
      <c r="N217" s="332">
        <f>+J217</f>
        <v>0</v>
      </c>
    </row>
    <row r="218" spans="1:14" ht="12.75">
      <c r="A218" s="323" t="s">
        <v>71</v>
      </c>
      <c r="B218" s="324" t="s">
        <v>911</v>
      </c>
      <c r="C218" s="272">
        <v>0</v>
      </c>
      <c r="D218" s="273" t="s">
        <v>335</v>
      </c>
      <c r="E218" s="325">
        <f>+ROUND(C218/1000,0)</f>
        <v>0</v>
      </c>
      <c r="F218" s="326" t="s">
        <v>335</v>
      </c>
      <c r="G218" s="327">
        <f t="shared" si="28"/>
        <v>0.01</v>
      </c>
      <c r="H218" s="328">
        <f t="shared" si="29"/>
        <v>0</v>
      </c>
      <c r="I218" s="329">
        <f>+H218+E218</f>
        <v>0</v>
      </c>
      <c r="J218" s="330">
        <v>0</v>
      </c>
      <c r="K218" s="325"/>
      <c r="L218" s="331"/>
      <c r="M218" s="331">
        <f t="shared" si="33"/>
        <v>0</v>
      </c>
      <c r="N218" s="332">
        <f>+J218</f>
        <v>0</v>
      </c>
    </row>
    <row r="219" spans="1:14" ht="12.75">
      <c r="A219" s="323" t="s">
        <v>72</v>
      </c>
      <c r="B219" s="324" t="s">
        <v>253</v>
      </c>
      <c r="C219" s="272">
        <v>0</v>
      </c>
      <c r="D219" s="273" t="s">
        <v>335</v>
      </c>
      <c r="E219" s="325">
        <f t="shared" si="27"/>
        <v>0</v>
      </c>
      <c r="F219" s="326" t="s">
        <v>335</v>
      </c>
      <c r="G219" s="327">
        <f t="shared" si="28"/>
        <v>0.01</v>
      </c>
      <c r="H219" s="328">
        <f t="shared" si="29"/>
        <v>0</v>
      </c>
      <c r="I219" s="329">
        <f t="shared" si="32"/>
        <v>0</v>
      </c>
      <c r="J219" s="330">
        <v>0</v>
      </c>
      <c r="K219" s="325"/>
      <c r="L219" s="331"/>
      <c r="M219" s="331">
        <f t="shared" si="33"/>
        <v>0</v>
      </c>
      <c r="N219" s="332">
        <f t="shared" si="31"/>
        <v>0</v>
      </c>
    </row>
    <row r="220" spans="1:14" ht="12.75">
      <c r="A220" s="323" t="s">
        <v>73</v>
      </c>
      <c r="B220" s="324" t="s">
        <v>912</v>
      </c>
      <c r="C220" s="272">
        <v>0</v>
      </c>
      <c r="D220" s="273" t="s">
        <v>335</v>
      </c>
      <c r="E220" s="325">
        <f t="shared" si="27"/>
        <v>0</v>
      </c>
      <c r="F220" s="326" t="s">
        <v>335</v>
      </c>
      <c r="G220" s="327">
        <f t="shared" si="28"/>
        <v>0.01</v>
      </c>
      <c r="H220" s="328">
        <f t="shared" si="29"/>
        <v>0</v>
      </c>
      <c r="I220" s="329">
        <f t="shared" si="32"/>
        <v>0</v>
      </c>
      <c r="J220" s="330">
        <v>0</v>
      </c>
      <c r="K220" s="325"/>
      <c r="L220" s="331"/>
      <c r="M220" s="331">
        <f t="shared" si="33"/>
        <v>0</v>
      </c>
      <c r="N220" s="332">
        <f t="shared" si="31"/>
        <v>0</v>
      </c>
    </row>
    <row r="221" spans="1:14" ht="12.75">
      <c r="A221" s="323" t="s">
        <v>73</v>
      </c>
      <c r="B221" s="324" t="s">
        <v>913</v>
      </c>
      <c r="C221" s="272">
        <v>0</v>
      </c>
      <c r="D221" s="273" t="s">
        <v>335</v>
      </c>
      <c r="E221" s="325">
        <f>+ROUND(C221/1000,0)</f>
        <v>0</v>
      </c>
      <c r="F221" s="326" t="s">
        <v>335</v>
      </c>
      <c r="G221" s="327">
        <f t="shared" si="28"/>
        <v>0.01</v>
      </c>
      <c r="H221" s="328">
        <f t="shared" si="29"/>
        <v>0</v>
      </c>
      <c r="I221" s="329">
        <f>+H221+E221</f>
        <v>0</v>
      </c>
      <c r="J221" s="330">
        <v>0</v>
      </c>
      <c r="K221" s="325"/>
      <c r="L221" s="331"/>
      <c r="M221" s="331">
        <f t="shared" si="33"/>
        <v>0</v>
      </c>
      <c r="N221" s="332">
        <f>+J221</f>
        <v>0</v>
      </c>
    </row>
    <row r="222" spans="1:14" ht="12.75">
      <c r="A222" s="323" t="s">
        <v>74</v>
      </c>
      <c r="B222" s="324" t="s">
        <v>914</v>
      </c>
      <c r="C222" s="272">
        <v>0</v>
      </c>
      <c r="D222" s="273" t="s">
        <v>335</v>
      </c>
      <c r="E222" s="325">
        <f t="shared" si="27"/>
        <v>0</v>
      </c>
      <c r="F222" s="326" t="s">
        <v>335</v>
      </c>
      <c r="G222" s="327">
        <f t="shared" si="28"/>
        <v>0.01</v>
      </c>
      <c r="H222" s="328">
        <f t="shared" si="29"/>
        <v>0</v>
      </c>
      <c r="I222" s="329">
        <f t="shared" si="32"/>
        <v>0</v>
      </c>
      <c r="J222" s="330">
        <v>0</v>
      </c>
      <c r="K222" s="325"/>
      <c r="L222" s="331"/>
      <c r="M222" s="331">
        <f t="shared" si="33"/>
        <v>0</v>
      </c>
      <c r="N222" s="332">
        <f t="shared" si="31"/>
        <v>0</v>
      </c>
    </row>
    <row r="223" spans="1:14" ht="12.75">
      <c r="A223" s="323" t="s">
        <v>75</v>
      </c>
      <c r="B223" s="324" t="s">
        <v>76</v>
      </c>
      <c r="C223" s="272">
        <v>0</v>
      </c>
      <c r="D223" s="273" t="s">
        <v>335</v>
      </c>
      <c r="E223" s="325">
        <f t="shared" si="27"/>
        <v>0</v>
      </c>
      <c r="F223" s="326" t="s">
        <v>335</v>
      </c>
      <c r="G223" s="327">
        <f t="shared" si="28"/>
        <v>0.01</v>
      </c>
      <c r="H223" s="328">
        <f t="shared" si="29"/>
        <v>0</v>
      </c>
      <c r="I223" s="329">
        <f t="shared" si="32"/>
        <v>0</v>
      </c>
      <c r="J223" s="330">
        <v>0</v>
      </c>
      <c r="K223" s="325"/>
      <c r="L223" s="331"/>
      <c r="M223" s="331">
        <f t="shared" si="33"/>
        <v>0</v>
      </c>
      <c r="N223" s="332">
        <f t="shared" si="31"/>
        <v>0</v>
      </c>
    </row>
    <row r="224" spans="1:14" ht="12.75">
      <c r="A224" s="323" t="s">
        <v>77</v>
      </c>
      <c r="B224" s="324" t="s">
        <v>915</v>
      </c>
      <c r="C224" s="272">
        <v>0</v>
      </c>
      <c r="D224" s="273" t="s">
        <v>335</v>
      </c>
      <c r="E224" s="325">
        <f t="shared" si="27"/>
        <v>0</v>
      </c>
      <c r="F224" s="326" t="s">
        <v>335</v>
      </c>
      <c r="G224" s="327">
        <f t="shared" si="28"/>
        <v>0.01</v>
      </c>
      <c r="H224" s="328">
        <f t="shared" si="29"/>
        <v>0</v>
      </c>
      <c r="I224" s="329">
        <f t="shared" si="32"/>
        <v>0</v>
      </c>
      <c r="J224" s="330">
        <v>0</v>
      </c>
      <c r="K224" s="325"/>
      <c r="L224" s="331"/>
      <c r="M224" s="331">
        <f t="shared" si="33"/>
        <v>0</v>
      </c>
      <c r="N224" s="332">
        <f t="shared" si="31"/>
        <v>0</v>
      </c>
    </row>
    <row r="225" spans="1:14" ht="12.75">
      <c r="A225" s="323" t="s">
        <v>78</v>
      </c>
      <c r="B225" s="324" t="s">
        <v>79</v>
      </c>
      <c r="C225" s="272">
        <v>0</v>
      </c>
      <c r="D225" s="273" t="s">
        <v>335</v>
      </c>
      <c r="E225" s="325">
        <f t="shared" si="27"/>
        <v>0</v>
      </c>
      <c r="F225" s="326" t="s">
        <v>335</v>
      </c>
      <c r="G225" s="327">
        <f t="shared" si="28"/>
        <v>0.01</v>
      </c>
      <c r="H225" s="328">
        <f t="shared" si="29"/>
        <v>0</v>
      </c>
      <c r="I225" s="329">
        <f t="shared" si="32"/>
        <v>0</v>
      </c>
      <c r="J225" s="330">
        <v>0</v>
      </c>
      <c r="K225" s="325"/>
      <c r="L225" s="331"/>
      <c r="M225" s="331">
        <f t="shared" si="33"/>
        <v>0</v>
      </c>
      <c r="N225" s="332">
        <f t="shared" si="31"/>
        <v>0</v>
      </c>
    </row>
    <row r="226" spans="1:14" ht="12.75">
      <c r="A226" s="323" t="s">
        <v>80</v>
      </c>
      <c r="B226" s="324" t="s">
        <v>255</v>
      </c>
      <c r="C226" s="272">
        <v>0</v>
      </c>
      <c r="D226" s="273" t="s">
        <v>335</v>
      </c>
      <c r="E226" s="325">
        <f t="shared" si="27"/>
        <v>0</v>
      </c>
      <c r="F226" s="326" t="s">
        <v>335</v>
      </c>
      <c r="G226" s="327">
        <f t="shared" si="28"/>
        <v>0.01</v>
      </c>
      <c r="H226" s="328">
        <f t="shared" si="29"/>
        <v>0</v>
      </c>
      <c r="I226" s="329">
        <f t="shared" si="32"/>
        <v>0</v>
      </c>
      <c r="J226" s="330">
        <v>0</v>
      </c>
      <c r="K226" s="325"/>
      <c r="L226" s="331"/>
      <c r="M226" s="331">
        <f t="shared" si="33"/>
        <v>0</v>
      </c>
      <c r="N226" s="332">
        <f t="shared" si="31"/>
        <v>0</v>
      </c>
    </row>
    <row r="227" spans="1:14" ht="12.75">
      <c r="A227" s="323" t="s">
        <v>81</v>
      </c>
      <c r="B227" s="324" t="s">
        <v>82</v>
      </c>
      <c r="C227" s="272">
        <v>0</v>
      </c>
      <c r="D227" s="273" t="s">
        <v>335</v>
      </c>
      <c r="E227" s="325">
        <f t="shared" si="27"/>
        <v>0</v>
      </c>
      <c r="F227" s="326" t="s">
        <v>335</v>
      </c>
      <c r="G227" s="327">
        <f t="shared" si="28"/>
        <v>0.01</v>
      </c>
      <c r="H227" s="328">
        <f t="shared" si="29"/>
        <v>0</v>
      </c>
      <c r="I227" s="329">
        <f t="shared" si="32"/>
        <v>0</v>
      </c>
      <c r="J227" s="330">
        <v>0</v>
      </c>
      <c r="K227" s="325"/>
      <c r="L227" s="331"/>
      <c r="M227" s="331">
        <f t="shared" si="33"/>
        <v>0</v>
      </c>
      <c r="N227" s="332">
        <f t="shared" si="31"/>
        <v>0</v>
      </c>
    </row>
    <row r="228" spans="1:14" ht="12.75">
      <c r="A228" s="323" t="s">
        <v>83</v>
      </c>
      <c r="B228" s="324" t="s">
        <v>84</v>
      </c>
      <c r="C228" s="272">
        <v>0</v>
      </c>
      <c r="D228" s="273" t="s">
        <v>335</v>
      </c>
      <c r="E228" s="325">
        <f t="shared" si="27"/>
        <v>0</v>
      </c>
      <c r="F228" s="326" t="s">
        <v>335</v>
      </c>
      <c r="G228" s="327">
        <f t="shared" si="28"/>
        <v>0.01</v>
      </c>
      <c r="H228" s="328">
        <f t="shared" si="29"/>
        <v>0</v>
      </c>
      <c r="I228" s="329">
        <f t="shared" si="32"/>
        <v>0</v>
      </c>
      <c r="J228" s="330">
        <v>0</v>
      </c>
      <c r="K228" s="325"/>
      <c r="L228" s="331"/>
      <c r="M228" s="331">
        <f t="shared" si="33"/>
        <v>0</v>
      </c>
      <c r="N228" s="332">
        <f t="shared" si="31"/>
        <v>0</v>
      </c>
    </row>
    <row r="229" spans="1:14" ht="12.75">
      <c r="A229" s="323" t="s">
        <v>85</v>
      </c>
      <c r="B229" s="324" t="s">
        <v>86</v>
      </c>
      <c r="C229" s="272">
        <v>0</v>
      </c>
      <c r="D229" s="273" t="s">
        <v>335</v>
      </c>
      <c r="E229" s="325">
        <f t="shared" si="27"/>
        <v>0</v>
      </c>
      <c r="F229" s="326" t="s">
        <v>335</v>
      </c>
      <c r="G229" s="327">
        <f t="shared" si="28"/>
        <v>0.01</v>
      </c>
      <c r="H229" s="328">
        <f t="shared" si="29"/>
        <v>0</v>
      </c>
      <c r="I229" s="329">
        <f t="shared" si="32"/>
        <v>0</v>
      </c>
      <c r="J229" s="330">
        <v>0</v>
      </c>
      <c r="K229" s="325"/>
      <c r="L229" s="331"/>
      <c r="M229" s="331">
        <f t="shared" si="33"/>
        <v>0</v>
      </c>
      <c r="N229" s="332">
        <f t="shared" si="31"/>
        <v>0</v>
      </c>
    </row>
    <row r="230" spans="1:14" ht="12.75">
      <c r="A230" s="323" t="s">
        <v>87</v>
      </c>
      <c r="B230" s="491" t="s">
        <v>106</v>
      </c>
      <c r="C230" s="272">
        <v>0</v>
      </c>
      <c r="D230" s="273" t="s">
        <v>335</v>
      </c>
      <c r="E230" s="325">
        <f t="shared" si="27"/>
        <v>0</v>
      </c>
      <c r="F230" s="326" t="s">
        <v>335</v>
      </c>
      <c r="G230" s="327">
        <f t="shared" si="28"/>
        <v>0.01</v>
      </c>
      <c r="H230" s="328">
        <f t="shared" si="29"/>
        <v>0</v>
      </c>
      <c r="I230" s="329">
        <f t="shared" si="32"/>
        <v>0</v>
      </c>
      <c r="J230" s="330">
        <v>0</v>
      </c>
      <c r="K230" s="325"/>
      <c r="L230" s="331"/>
      <c r="M230" s="331">
        <f t="shared" si="33"/>
        <v>0</v>
      </c>
      <c r="N230" s="332">
        <f t="shared" si="31"/>
        <v>0</v>
      </c>
    </row>
    <row r="231" spans="1:14" ht="12.75">
      <c r="A231" s="323" t="s">
        <v>88</v>
      </c>
      <c r="B231" s="491" t="s">
        <v>916</v>
      </c>
      <c r="C231" s="272">
        <v>0</v>
      </c>
      <c r="D231" s="273" t="s">
        <v>335</v>
      </c>
      <c r="E231" s="325">
        <f t="shared" si="27"/>
        <v>0</v>
      </c>
      <c r="F231" s="326" t="s">
        <v>335</v>
      </c>
      <c r="G231" s="327">
        <f t="shared" si="28"/>
        <v>0.01</v>
      </c>
      <c r="H231" s="328">
        <f t="shared" si="29"/>
        <v>0</v>
      </c>
      <c r="I231" s="329">
        <f t="shared" si="32"/>
        <v>0</v>
      </c>
      <c r="J231" s="330">
        <v>0</v>
      </c>
      <c r="K231" s="325"/>
      <c r="L231" s="331"/>
      <c r="M231" s="331">
        <f t="shared" si="33"/>
        <v>0</v>
      </c>
      <c r="N231" s="332">
        <f t="shared" si="31"/>
        <v>0</v>
      </c>
    </row>
    <row r="232" spans="1:14" ht="12.75">
      <c r="A232" s="323">
        <v>583</v>
      </c>
      <c r="B232" s="491" t="s">
        <v>107</v>
      </c>
      <c r="C232" s="272">
        <v>0</v>
      </c>
      <c r="D232" s="273" t="s">
        <v>335</v>
      </c>
      <c r="E232" s="325">
        <f t="shared" si="27"/>
        <v>0</v>
      </c>
      <c r="F232" s="326" t="s">
        <v>335</v>
      </c>
      <c r="G232" s="327">
        <f t="shared" si="28"/>
        <v>0.01</v>
      </c>
      <c r="H232" s="328">
        <f t="shared" si="29"/>
        <v>0</v>
      </c>
      <c r="I232" s="329">
        <f t="shared" si="32"/>
        <v>0</v>
      </c>
      <c r="J232" s="330">
        <v>0</v>
      </c>
      <c r="K232" s="325"/>
      <c r="L232" s="331"/>
      <c r="M232" s="331">
        <f t="shared" si="33"/>
        <v>0</v>
      </c>
      <c r="N232" s="332">
        <f t="shared" si="31"/>
        <v>0</v>
      </c>
    </row>
    <row r="233" spans="1:14" ht="12.75">
      <c r="A233" s="323" t="s">
        <v>89</v>
      </c>
      <c r="B233" s="491" t="s">
        <v>108</v>
      </c>
      <c r="C233" s="272">
        <v>0</v>
      </c>
      <c r="D233" s="273" t="s">
        <v>335</v>
      </c>
      <c r="E233" s="325">
        <f t="shared" si="27"/>
        <v>0</v>
      </c>
      <c r="F233" s="326" t="s">
        <v>335</v>
      </c>
      <c r="G233" s="327">
        <f t="shared" si="28"/>
        <v>0.01</v>
      </c>
      <c r="H233" s="328">
        <f t="shared" si="29"/>
        <v>0</v>
      </c>
      <c r="I233" s="329">
        <f t="shared" si="32"/>
        <v>0</v>
      </c>
      <c r="J233" s="330">
        <v>0</v>
      </c>
      <c r="K233" s="325"/>
      <c r="L233" s="331"/>
      <c r="M233" s="331">
        <f t="shared" si="33"/>
        <v>0</v>
      </c>
      <c r="N233" s="332">
        <f t="shared" si="31"/>
        <v>0</v>
      </c>
    </row>
    <row r="234" spans="1:14" ht="12.75">
      <c r="A234" s="323">
        <v>585</v>
      </c>
      <c r="B234" s="491" t="s">
        <v>109</v>
      </c>
      <c r="C234" s="272">
        <v>0</v>
      </c>
      <c r="D234" s="273" t="s">
        <v>335</v>
      </c>
      <c r="E234" s="325">
        <f t="shared" si="27"/>
        <v>0</v>
      </c>
      <c r="F234" s="326" t="s">
        <v>335</v>
      </c>
      <c r="G234" s="327">
        <f t="shared" si="28"/>
        <v>0.01</v>
      </c>
      <c r="H234" s="328">
        <f t="shared" si="29"/>
        <v>0</v>
      </c>
      <c r="I234" s="329">
        <f t="shared" si="32"/>
        <v>0</v>
      </c>
      <c r="J234" s="330">
        <v>0</v>
      </c>
      <c r="K234" s="325"/>
      <c r="L234" s="331"/>
      <c r="M234" s="331">
        <f t="shared" si="33"/>
        <v>0</v>
      </c>
      <c r="N234" s="332">
        <f t="shared" si="31"/>
        <v>0</v>
      </c>
    </row>
    <row r="235" spans="1:14" ht="12.75">
      <c r="A235" s="323">
        <v>586</v>
      </c>
      <c r="B235" s="491" t="s">
        <v>110</v>
      </c>
      <c r="C235" s="272">
        <v>0</v>
      </c>
      <c r="D235" s="273" t="s">
        <v>335</v>
      </c>
      <c r="E235" s="325">
        <f t="shared" si="27"/>
        <v>0</v>
      </c>
      <c r="F235" s="326" t="s">
        <v>335</v>
      </c>
      <c r="G235" s="327">
        <f t="shared" si="28"/>
        <v>0.01</v>
      </c>
      <c r="H235" s="328">
        <f t="shared" si="29"/>
        <v>0</v>
      </c>
      <c r="I235" s="329">
        <f t="shared" si="32"/>
        <v>0</v>
      </c>
      <c r="J235" s="330">
        <v>0</v>
      </c>
      <c r="K235" s="325"/>
      <c r="L235" s="331"/>
      <c r="M235" s="331">
        <f t="shared" si="33"/>
        <v>0</v>
      </c>
      <c r="N235" s="332">
        <f t="shared" si="31"/>
        <v>0</v>
      </c>
    </row>
    <row r="236" spans="1:14" ht="12.75">
      <c r="A236" s="323">
        <v>587</v>
      </c>
      <c r="B236" s="491" t="s">
        <v>111</v>
      </c>
      <c r="C236" s="272">
        <v>0</v>
      </c>
      <c r="D236" s="273" t="s">
        <v>335</v>
      </c>
      <c r="E236" s="325">
        <f t="shared" si="27"/>
        <v>0</v>
      </c>
      <c r="F236" s="326" t="s">
        <v>335</v>
      </c>
      <c r="G236" s="327">
        <f t="shared" si="28"/>
        <v>0.01</v>
      </c>
      <c r="H236" s="328">
        <f t="shared" si="29"/>
        <v>0</v>
      </c>
      <c r="I236" s="329">
        <f t="shared" si="32"/>
        <v>0</v>
      </c>
      <c r="J236" s="330">
        <v>0</v>
      </c>
      <c r="K236" s="325"/>
      <c r="L236" s="331"/>
      <c r="M236" s="331">
        <f t="shared" si="33"/>
        <v>0</v>
      </c>
      <c r="N236" s="332">
        <f t="shared" si="31"/>
        <v>0</v>
      </c>
    </row>
    <row r="237" spans="1:14" ht="12.75">
      <c r="A237" s="323">
        <v>588</v>
      </c>
      <c r="B237" s="491" t="s">
        <v>112</v>
      </c>
      <c r="C237" s="272">
        <v>0</v>
      </c>
      <c r="D237" s="273" t="s">
        <v>335</v>
      </c>
      <c r="E237" s="325">
        <f t="shared" si="27"/>
        <v>0</v>
      </c>
      <c r="F237" s="326" t="s">
        <v>335</v>
      </c>
      <c r="G237" s="327">
        <f t="shared" si="28"/>
        <v>0.01</v>
      </c>
      <c r="H237" s="328">
        <f t="shared" si="29"/>
        <v>0</v>
      </c>
      <c r="I237" s="329">
        <f t="shared" si="32"/>
        <v>0</v>
      </c>
      <c r="J237" s="330">
        <v>0</v>
      </c>
      <c r="K237" s="325"/>
      <c r="L237" s="331"/>
      <c r="M237" s="331">
        <f t="shared" si="33"/>
        <v>0</v>
      </c>
      <c r="N237" s="332">
        <f t="shared" si="31"/>
        <v>0</v>
      </c>
    </row>
    <row r="238" spans="1:14" ht="12.75">
      <c r="A238" s="323" t="s">
        <v>90</v>
      </c>
      <c r="B238" s="324" t="s">
        <v>917</v>
      </c>
      <c r="C238" s="272">
        <v>0</v>
      </c>
      <c r="D238" s="273" t="s">
        <v>335</v>
      </c>
      <c r="E238" s="325">
        <f t="shared" si="27"/>
        <v>0</v>
      </c>
      <c r="F238" s="326" t="s">
        <v>335</v>
      </c>
      <c r="G238" s="327">
        <f t="shared" si="28"/>
        <v>0.01</v>
      </c>
      <c r="H238" s="328">
        <f t="shared" si="29"/>
        <v>0</v>
      </c>
      <c r="I238" s="329">
        <f t="shared" si="32"/>
        <v>0</v>
      </c>
      <c r="J238" s="330">
        <v>0</v>
      </c>
      <c r="K238" s="325"/>
      <c r="L238" s="331"/>
      <c r="M238" s="331">
        <f t="shared" si="33"/>
        <v>0</v>
      </c>
      <c r="N238" s="332">
        <f t="shared" si="31"/>
        <v>0</v>
      </c>
    </row>
    <row r="239" spans="1:14" ht="12.75">
      <c r="A239" s="323" t="s">
        <v>91</v>
      </c>
      <c r="B239" s="324" t="s">
        <v>918</v>
      </c>
      <c r="C239" s="272">
        <v>0</v>
      </c>
      <c r="D239" s="273" t="s">
        <v>335</v>
      </c>
      <c r="E239" s="325">
        <f t="shared" si="27"/>
        <v>0</v>
      </c>
      <c r="F239" s="326" t="s">
        <v>335</v>
      </c>
      <c r="G239" s="327">
        <f t="shared" si="28"/>
        <v>0.01</v>
      </c>
      <c r="H239" s="328">
        <f t="shared" si="29"/>
        <v>0</v>
      </c>
      <c r="I239" s="329">
        <f t="shared" si="32"/>
        <v>0</v>
      </c>
      <c r="J239" s="330">
        <v>0</v>
      </c>
      <c r="K239" s="325"/>
      <c r="L239" s="331"/>
      <c r="M239" s="331">
        <f t="shared" si="33"/>
        <v>0</v>
      </c>
      <c r="N239" s="332">
        <f t="shared" si="31"/>
        <v>0</v>
      </c>
    </row>
    <row r="240" spans="1:14" ht="12.75">
      <c r="A240" s="323" t="s">
        <v>92</v>
      </c>
      <c r="B240" s="324" t="s">
        <v>99</v>
      </c>
      <c r="C240" s="272">
        <v>0</v>
      </c>
      <c r="D240" s="273" t="s">
        <v>335</v>
      </c>
      <c r="E240" s="325">
        <f t="shared" si="27"/>
        <v>0</v>
      </c>
      <c r="F240" s="326" t="s">
        <v>335</v>
      </c>
      <c r="G240" s="327">
        <f t="shared" si="28"/>
        <v>0.01</v>
      </c>
      <c r="H240" s="328">
        <f t="shared" si="29"/>
        <v>0</v>
      </c>
      <c r="I240" s="329">
        <f t="shared" si="32"/>
        <v>0</v>
      </c>
      <c r="J240" s="330">
        <v>0</v>
      </c>
      <c r="K240" s="325"/>
      <c r="L240" s="331"/>
      <c r="M240" s="331">
        <f t="shared" si="33"/>
        <v>0</v>
      </c>
      <c r="N240" s="332">
        <f t="shared" si="31"/>
        <v>0</v>
      </c>
    </row>
    <row r="241" spans="1:14" ht="12.75">
      <c r="A241" s="323" t="s">
        <v>93</v>
      </c>
      <c r="B241" s="324" t="s">
        <v>94</v>
      </c>
      <c r="C241" s="272">
        <v>0</v>
      </c>
      <c r="D241" s="273" t="s">
        <v>335</v>
      </c>
      <c r="E241" s="325">
        <f t="shared" si="27"/>
        <v>0</v>
      </c>
      <c r="F241" s="326" t="s">
        <v>335</v>
      </c>
      <c r="G241" s="327">
        <f t="shared" si="28"/>
        <v>0.01</v>
      </c>
      <c r="H241" s="328">
        <f t="shared" si="29"/>
        <v>0</v>
      </c>
      <c r="I241" s="329">
        <f t="shared" si="32"/>
        <v>0</v>
      </c>
      <c r="J241" s="330">
        <v>0</v>
      </c>
      <c r="K241" s="325"/>
      <c r="L241" s="331"/>
      <c r="M241" s="331">
        <f t="shared" si="33"/>
        <v>0</v>
      </c>
      <c r="N241" s="332">
        <f t="shared" si="31"/>
        <v>0</v>
      </c>
    </row>
    <row r="242" spans="1:14" ht="12.75">
      <c r="A242" s="323" t="s">
        <v>95</v>
      </c>
      <c r="B242" s="324" t="s">
        <v>919</v>
      </c>
      <c r="C242" s="272">
        <v>0</v>
      </c>
      <c r="D242" s="273" t="s">
        <v>335</v>
      </c>
      <c r="E242" s="325">
        <f t="shared" si="27"/>
        <v>0</v>
      </c>
      <c r="F242" s="326" t="s">
        <v>335</v>
      </c>
      <c r="G242" s="327">
        <f t="shared" si="28"/>
        <v>0.01</v>
      </c>
      <c r="H242" s="328">
        <f t="shared" si="29"/>
        <v>0</v>
      </c>
      <c r="I242" s="329">
        <f t="shared" si="32"/>
        <v>0</v>
      </c>
      <c r="J242" s="330">
        <v>0</v>
      </c>
      <c r="K242" s="325"/>
      <c r="L242" s="331"/>
      <c r="M242" s="331">
        <f t="shared" si="33"/>
        <v>0</v>
      </c>
      <c r="N242" s="332">
        <f t="shared" si="31"/>
        <v>0</v>
      </c>
    </row>
    <row r="243" spans="1:14" ht="12.75">
      <c r="A243" s="323" t="s">
        <v>96</v>
      </c>
      <c r="B243" s="324" t="s">
        <v>228</v>
      </c>
      <c r="C243" s="272">
        <v>0</v>
      </c>
      <c r="D243" s="273" t="s">
        <v>335</v>
      </c>
      <c r="E243" s="325">
        <f t="shared" si="27"/>
        <v>0</v>
      </c>
      <c r="F243" s="326" t="s">
        <v>335</v>
      </c>
      <c r="G243" s="327">
        <f t="shared" si="28"/>
        <v>0.01</v>
      </c>
      <c r="H243" s="328">
        <f t="shared" si="29"/>
        <v>0</v>
      </c>
      <c r="I243" s="329">
        <f>+H243+E243</f>
        <v>0</v>
      </c>
      <c r="J243" s="330">
        <v>0</v>
      </c>
      <c r="K243" s="325"/>
      <c r="L243" s="331"/>
      <c r="M243" s="331">
        <f t="shared" si="33"/>
        <v>0</v>
      </c>
      <c r="N243" s="332">
        <f t="shared" si="31"/>
        <v>0</v>
      </c>
    </row>
    <row r="244" spans="1:14" ht="12.75">
      <c r="A244" s="323" t="s">
        <v>97</v>
      </c>
      <c r="B244" s="324" t="s">
        <v>221</v>
      </c>
      <c r="C244" s="272">
        <v>0</v>
      </c>
      <c r="D244" s="273" t="s">
        <v>335</v>
      </c>
      <c r="E244" s="325">
        <f t="shared" si="27"/>
        <v>0</v>
      </c>
      <c r="F244" s="326" t="s">
        <v>335</v>
      </c>
      <c r="G244" s="327">
        <f t="shared" si="28"/>
        <v>0.01</v>
      </c>
      <c r="H244" s="328">
        <f t="shared" si="29"/>
        <v>0</v>
      </c>
      <c r="I244" s="329">
        <f>+H244+E244</f>
        <v>0</v>
      </c>
      <c r="J244" s="330">
        <v>0</v>
      </c>
      <c r="K244" s="325"/>
      <c r="L244" s="331"/>
      <c r="M244" s="331">
        <f t="shared" si="33"/>
        <v>0</v>
      </c>
      <c r="N244" s="332">
        <f t="shared" si="31"/>
        <v>0</v>
      </c>
    </row>
    <row r="245" spans="1:14" ht="13.5" thickBot="1">
      <c r="A245" s="333" t="s">
        <v>98</v>
      </c>
      <c r="B245" s="334" t="s">
        <v>920</v>
      </c>
      <c r="C245" s="283">
        <v>0</v>
      </c>
      <c r="D245" s="284" t="s">
        <v>335</v>
      </c>
      <c r="E245" s="335">
        <f t="shared" si="27"/>
        <v>0</v>
      </c>
      <c r="F245" s="336" t="s">
        <v>335</v>
      </c>
      <c r="G245" s="337">
        <f t="shared" si="28"/>
        <v>0.01</v>
      </c>
      <c r="H245" s="338">
        <f t="shared" si="29"/>
        <v>0</v>
      </c>
      <c r="I245" s="339">
        <f>+H245+E245</f>
        <v>0</v>
      </c>
      <c r="J245" s="340">
        <v>0</v>
      </c>
      <c r="K245" s="335"/>
      <c r="L245" s="341"/>
      <c r="M245" s="341">
        <f t="shared" si="33"/>
        <v>0</v>
      </c>
      <c r="N245" s="342">
        <f t="shared" si="31"/>
        <v>0</v>
      </c>
    </row>
    <row r="246" spans="1:14" ht="13.5" thickTop="1">
      <c r="A246" s="292" t="s">
        <v>100</v>
      </c>
      <c r="B246" s="293" t="s">
        <v>101</v>
      </c>
      <c r="C246" s="301" t="s">
        <v>335</v>
      </c>
      <c r="D246" s="302">
        <v>0</v>
      </c>
      <c r="E246" s="303" t="s">
        <v>335</v>
      </c>
      <c r="F246" s="268">
        <f aca="true" t="shared" si="34" ref="F246:F269">+ROUND(D246/1000,0)</f>
        <v>0</v>
      </c>
      <c r="G246" s="343">
        <f aca="true" t="shared" si="35" ref="G246:G270">MAX(0,+D246-$D$280+0.01)</f>
        <v>0.01</v>
      </c>
      <c r="H246" s="344">
        <f aca="true" t="shared" si="36" ref="H246:H270">+IF(AND($F$277&lt;0,G246&gt;0),-$F$277,0)</f>
        <v>0</v>
      </c>
      <c r="I246" s="305">
        <v>0</v>
      </c>
      <c r="J246" s="306">
        <f aca="true" t="shared" si="37" ref="J246:J269">+F246+H246</f>
        <v>0</v>
      </c>
      <c r="K246" s="263"/>
      <c r="L246" s="268"/>
      <c r="M246" s="268">
        <f t="shared" si="33"/>
        <v>0</v>
      </c>
      <c r="N246" s="269">
        <f>+J246</f>
        <v>0</v>
      </c>
    </row>
    <row r="247" spans="1:14" ht="12.75">
      <c r="A247" s="270" t="s">
        <v>102</v>
      </c>
      <c r="B247" s="271" t="s">
        <v>103</v>
      </c>
      <c r="C247" s="295" t="s">
        <v>335</v>
      </c>
      <c r="D247" s="296">
        <v>0</v>
      </c>
      <c r="E247" s="297" t="s">
        <v>335</v>
      </c>
      <c r="F247" s="279">
        <f t="shared" si="34"/>
        <v>0</v>
      </c>
      <c r="G247" s="345">
        <f t="shared" si="35"/>
        <v>0.01</v>
      </c>
      <c r="H247" s="346">
        <f t="shared" si="36"/>
        <v>0</v>
      </c>
      <c r="I247" s="299">
        <v>0</v>
      </c>
      <c r="J247" s="300">
        <f t="shared" si="37"/>
        <v>0</v>
      </c>
      <c r="K247" s="274"/>
      <c r="L247" s="279"/>
      <c r="M247" s="279">
        <f aca="true" t="shared" si="38" ref="M247:N262">+I247</f>
        <v>0</v>
      </c>
      <c r="N247" s="280">
        <f t="shared" si="38"/>
        <v>0</v>
      </c>
    </row>
    <row r="248" spans="1:14" ht="12.75">
      <c r="A248" s="270" t="s">
        <v>104</v>
      </c>
      <c r="B248" s="271" t="s">
        <v>105</v>
      </c>
      <c r="C248" s="295" t="s">
        <v>335</v>
      </c>
      <c r="D248" s="296">
        <v>0</v>
      </c>
      <c r="E248" s="297" t="s">
        <v>335</v>
      </c>
      <c r="F248" s="279">
        <f t="shared" si="34"/>
        <v>0</v>
      </c>
      <c r="G248" s="345">
        <f t="shared" si="35"/>
        <v>0.01</v>
      </c>
      <c r="H248" s="346">
        <f t="shared" si="36"/>
        <v>0</v>
      </c>
      <c r="I248" s="299">
        <v>0</v>
      </c>
      <c r="J248" s="300">
        <f t="shared" si="37"/>
        <v>0</v>
      </c>
      <c r="K248" s="274"/>
      <c r="L248" s="279"/>
      <c r="M248" s="279">
        <f t="shared" si="38"/>
        <v>0</v>
      </c>
      <c r="N248" s="280">
        <f t="shared" si="38"/>
        <v>0</v>
      </c>
    </row>
    <row r="249" spans="1:14" ht="12.75">
      <c r="A249" s="270" t="s">
        <v>113</v>
      </c>
      <c r="B249" s="271" t="s">
        <v>114</v>
      </c>
      <c r="C249" s="295" t="s">
        <v>335</v>
      </c>
      <c r="D249" s="296">
        <v>0</v>
      </c>
      <c r="E249" s="297" t="s">
        <v>335</v>
      </c>
      <c r="F249" s="279">
        <f t="shared" si="34"/>
        <v>0</v>
      </c>
      <c r="G249" s="345">
        <f t="shared" si="35"/>
        <v>0.01</v>
      </c>
      <c r="H249" s="346">
        <f t="shared" si="36"/>
        <v>0</v>
      </c>
      <c r="I249" s="299">
        <v>0</v>
      </c>
      <c r="J249" s="300">
        <f t="shared" si="37"/>
        <v>0</v>
      </c>
      <c r="K249" s="274"/>
      <c r="L249" s="279"/>
      <c r="M249" s="279">
        <f t="shared" si="38"/>
        <v>0</v>
      </c>
      <c r="N249" s="280">
        <f t="shared" si="38"/>
        <v>0</v>
      </c>
    </row>
    <row r="250" spans="1:14" ht="12.75">
      <c r="A250" s="270" t="s">
        <v>115</v>
      </c>
      <c r="B250" s="271" t="s">
        <v>116</v>
      </c>
      <c r="C250" s="295" t="s">
        <v>335</v>
      </c>
      <c r="D250" s="296">
        <v>0</v>
      </c>
      <c r="E250" s="297" t="s">
        <v>335</v>
      </c>
      <c r="F250" s="279">
        <f t="shared" si="34"/>
        <v>0</v>
      </c>
      <c r="G250" s="345">
        <f t="shared" si="35"/>
        <v>0.01</v>
      </c>
      <c r="H250" s="346">
        <f t="shared" si="36"/>
        <v>0</v>
      </c>
      <c r="I250" s="299">
        <v>0</v>
      </c>
      <c r="J250" s="300">
        <f t="shared" si="37"/>
        <v>0</v>
      </c>
      <c r="K250" s="274"/>
      <c r="L250" s="279"/>
      <c r="M250" s="279">
        <f t="shared" si="38"/>
        <v>0</v>
      </c>
      <c r="N250" s="280">
        <f t="shared" si="38"/>
        <v>0</v>
      </c>
    </row>
    <row r="251" spans="1:14" ht="12.75">
      <c r="A251" s="270" t="s">
        <v>117</v>
      </c>
      <c r="B251" s="271" t="s">
        <v>52</v>
      </c>
      <c r="C251" s="295" t="s">
        <v>335</v>
      </c>
      <c r="D251" s="296">
        <v>0</v>
      </c>
      <c r="E251" s="297" t="s">
        <v>335</v>
      </c>
      <c r="F251" s="279">
        <f t="shared" si="34"/>
        <v>0</v>
      </c>
      <c r="G251" s="345">
        <f t="shared" si="35"/>
        <v>0.01</v>
      </c>
      <c r="H251" s="346">
        <f t="shared" si="36"/>
        <v>0</v>
      </c>
      <c r="I251" s="299">
        <v>0</v>
      </c>
      <c r="J251" s="300">
        <f t="shared" si="37"/>
        <v>0</v>
      </c>
      <c r="K251" s="274"/>
      <c r="L251" s="279"/>
      <c r="M251" s="279">
        <f t="shared" si="38"/>
        <v>0</v>
      </c>
      <c r="N251" s="280">
        <f t="shared" si="38"/>
        <v>0</v>
      </c>
    </row>
    <row r="252" spans="1:14" ht="12.75">
      <c r="A252" s="270" t="s">
        <v>118</v>
      </c>
      <c r="B252" s="271" t="s">
        <v>119</v>
      </c>
      <c r="C252" s="295" t="s">
        <v>335</v>
      </c>
      <c r="D252" s="296">
        <v>0</v>
      </c>
      <c r="E252" s="297" t="s">
        <v>335</v>
      </c>
      <c r="F252" s="279">
        <f t="shared" si="34"/>
        <v>0</v>
      </c>
      <c r="G252" s="345">
        <f t="shared" si="35"/>
        <v>0.01</v>
      </c>
      <c r="H252" s="346">
        <f t="shared" si="36"/>
        <v>0</v>
      </c>
      <c r="I252" s="299">
        <v>0</v>
      </c>
      <c r="J252" s="300">
        <f t="shared" si="37"/>
        <v>0</v>
      </c>
      <c r="K252" s="274"/>
      <c r="L252" s="279"/>
      <c r="M252" s="279">
        <f t="shared" si="38"/>
        <v>0</v>
      </c>
      <c r="N252" s="280">
        <f t="shared" si="38"/>
        <v>0</v>
      </c>
    </row>
    <row r="253" spans="1:14" ht="12.75">
      <c r="A253" s="270">
        <v>647</v>
      </c>
      <c r="B253" s="271" t="s">
        <v>921</v>
      </c>
      <c r="C253" s="295" t="s">
        <v>335</v>
      </c>
      <c r="D253" s="296">
        <v>0</v>
      </c>
      <c r="E253" s="297" t="s">
        <v>335</v>
      </c>
      <c r="F253" s="279">
        <f t="shared" si="34"/>
        <v>0</v>
      </c>
      <c r="G253" s="345">
        <f t="shared" si="35"/>
        <v>0.01</v>
      </c>
      <c r="H253" s="346">
        <f t="shared" si="36"/>
        <v>0</v>
      </c>
      <c r="I253" s="299">
        <v>0</v>
      </c>
      <c r="J253" s="300">
        <f t="shared" si="37"/>
        <v>0</v>
      </c>
      <c r="K253" s="274"/>
      <c r="L253" s="279"/>
      <c r="M253" s="279">
        <f t="shared" si="38"/>
        <v>0</v>
      </c>
      <c r="N253" s="280">
        <f t="shared" si="38"/>
        <v>0</v>
      </c>
    </row>
    <row r="254" spans="1:14" ht="12.75">
      <c r="A254" s="270" t="s">
        <v>120</v>
      </c>
      <c r="B254" s="271" t="s">
        <v>251</v>
      </c>
      <c r="C254" s="295" t="s">
        <v>335</v>
      </c>
      <c r="D254" s="296">
        <v>0</v>
      </c>
      <c r="E254" s="297" t="s">
        <v>335</v>
      </c>
      <c r="F254" s="279">
        <f t="shared" si="34"/>
        <v>0</v>
      </c>
      <c r="G254" s="345">
        <f t="shared" si="35"/>
        <v>0.01</v>
      </c>
      <c r="H254" s="346">
        <f t="shared" si="36"/>
        <v>0</v>
      </c>
      <c r="I254" s="299">
        <v>0</v>
      </c>
      <c r="J254" s="300">
        <f t="shared" si="37"/>
        <v>0</v>
      </c>
      <c r="K254" s="274"/>
      <c r="L254" s="279"/>
      <c r="M254" s="279">
        <f t="shared" si="38"/>
        <v>0</v>
      </c>
      <c r="N254" s="280">
        <f t="shared" si="38"/>
        <v>0</v>
      </c>
    </row>
    <row r="255" spans="1:14" ht="12.75">
      <c r="A255" s="270" t="s">
        <v>121</v>
      </c>
      <c r="B255" s="271" t="s">
        <v>922</v>
      </c>
      <c r="C255" s="295" t="s">
        <v>335</v>
      </c>
      <c r="D255" s="296">
        <v>0</v>
      </c>
      <c r="E255" s="297" t="s">
        <v>335</v>
      </c>
      <c r="F255" s="279">
        <f t="shared" si="34"/>
        <v>0</v>
      </c>
      <c r="G255" s="345">
        <f t="shared" si="35"/>
        <v>0.01</v>
      </c>
      <c r="H255" s="346">
        <f t="shared" si="36"/>
        <v>0</v>
      </c>
      <c r="I255" s="299">
        <v>0</v>
      </c>
      <c r="J255" s="300">
        <f t="shared" si="37"/>
        <v>0</v>
      </c>
      <c r="K255" s="274"/>
      <c r="L255" s="279"/>
      <c r="M255" s="279">
        <f t="shared" si="38"/>
        <v>0</v>
      </c>
      <c r="N255" s="280">
        <f t="shared" si="38"/>
        <v>0</v>
      </c>
    </row>
    <row r="256" spans="1:14" ht="12.75">
      <c r="A256" s="270" t="s">
        <v>121</v>
      </c>
      <c r="B256" s="271" t="s">
        <v>923</v>
      </c>
      <c r="C256" s="295" t="s">
        <v>335</v>
      </c>
      <c r="D256" s="296">
        <v>0</v>
      </c>
      <c r="E256" s="297" t="s">
        <v>335</v>
      </c>
      <c r="F256" s="279">
        <f>+ROUND(D256/1000,0)</f>
        <v>0</v>
      </c>
      <c r="G256" s="345">
        <f t="shared" si="35"/>
        <v>0.01</v>
      </c>
      <c r="H256" s="346">
        <f t="shared" si="36"/>
        <v>0</v>
      </c>
      <c r="I256" s="299">
        <v>0</v>
      </c>
      <c r="J256" s="300">
        <f>+F256+H256</f>
        <v>0</v>
      </c>
      <c r="K256" s="274"/>
      <c r="L256" s="279"/>
      <c r="M256" s="279">
        <f>+I256</f>
        <v>0</v>
      </c>
      <c r="N256" s="280">
        <f>+J256</f>
        <v>0</v>
      </c>
    </row>
    <row r="257" spans="1:14" ht="12.75">
      <c r="A257" s="270" t="s">
        <v>122</v>
      </c>
      <c r="B257" s="271" t="s">
        <v>912</v>
      </c>
      <c r="C257" s="295" t="s">
        <v>335</v>
      </c>
      <c r="D257" s="296">
        <v>0</v>
      </c>
      <c r="E257" s="297" t="s">
        <v>335</v>
      </c>
      <c r="F257" s="279">
        <f t="shared" si="34"/>
        <v>0</v>
      </c>
      <c r="G257" s="345">
        <f t="shared" si="35"/>
        <v>0.01</v>
      </c>
      <c r="H257" s="346">
        <f t="shared" si="36"/>
        <v>0</v>
      </c>
      <c r="I257" s="299">
        <v>0</v>
      </c>
      <c r="J257" s="300">
        <f t="shared" si="37"/>
        <v>0</v>
      </c>
      <c r="K257" s="274"/>
      <c r="L257" s="279"/>
      <c r="M257" s="279">
        <f t="shared" si="38"/>
        <v>0</v>
      </c>
      <c r="N257" s="280">
        <f t="shared" si="38"/>
        <v>0</v>
      </c>
    </row>
    <row r="258" spans="1:14" ht="12.75">
      <c r="A258" s="270" t="s">
        <v>122</v>
      </c>
      <c r="B258" s="271" t="s">
        <v>913</v>
      </c>
      <c r="C258" s="295" t="s">
        <v>335</v>
      </c>
      <c r="D258" s="296">
        <v>0</v>
      </c>
      <c r="E258" s="297" t="s">
        <v>335</v>
      </c>
      <c r="F258" s="279">
        <f>+ROUND(D258/1000,0)</f>
        <v>0</v>
      </c>
      <c r="G258" s="345">
        <f t="shared" si="35"/>
        <v>0.01</v>
      </c>
      <c r="H258" s="346">
        <f t="shared" si="36"/>
        <v>0</v>
      </c>
      <c r="I258" s="299">
        <v>0</v>
      </c>
      <c r="J258" s="300">
        <f>+F258+H258</f>
        <v>0</v>
      </c>
      <c r="K258" s="274"/>
      <c r="L258" s="279"/>
      <c r="M258" s="279">
        <f>+I258</f>
        <v>0</v>
      </c>
      <c r="N258" s="280">
        <f>+J258</f>
        <v>0</v>
      </c>
    </row>
    <row r="259" spans="1:14" ht="12.75">
      <c r="A259" s="270" t="s">
        <v>123</v>
      </c>
      <c r="B259" s="271" t="s">
        <v>924</v>
      </c>
      <c r="C259" s="295" t="s">
        <v>335</v>
      </c>
      <c r="D259" s="296">
        <v>0</v>
      </c>
      <c r="E259" s="297" t="s">
        <v>335</v>
      </c>
      <c r="F259" s="279">
        <f t="shared" si="34"/>
        <v>0</v>
      </c>
      <c r="G259" s="345">
        <f t="shared" si="35"/>
        <v>0.01</v>
      </c>
      <c r="H259" s="346">
        <f t="shared" si="36"/>
        <v>0</v>
      </c>
      <c r="I259" s="299">
        <v>0</v>
      </c>
      <c r="J259" s="300">
        <f t="shared" si="37"/>
        <v>0</v>
      </c>
      <c r="K259" s="274"/>
      <c r="L259" s="279"/>
      <c r="M259" s="279">
        <f t="shared" si="38"/>
        <v>0</v>
      </c>
      <c r="N259" s="280">
        <f t="shared" si="38"/>
        <v>0</v>
      </c>
    </row>
    <row r="260" spans="1:14" ht="12.75">
      <c r="A260" s="270" t="s">
        <v>124</v>
      </c>
      <c r="B260" s="271" t="s">
        <v>925</v>
      </c>
      <c r="C260" s="295" t="s">
        <v>335</v>
      </c>
      <c r="D260" s="296">
        <v>0</v>
      </c>
      <c r="E260" s="297" t="s">
        <v>335</v>
      </c>
      <c r="F260" s="279">
        <f t="shared" si="34"/>
        <v>0</v>
      </c>
      <c r="G260" s="345">
        <f t="shared" si="35"/>
        <v>0.01</v>
      </c>
      <c r="H260" s="346">
        <f t="shared" si="36"/>
        <v>0</v>
      </c>
      <c r="I260" s="299">
        <v>0</v>
      </c>
      <c r="J260" s="300">
        <f t="shared" si="37"/>
        <v>0</v>
      </c>
      <c r="K260" s="274"/>
      <c r="L260" s="279"/>
      <c r="M260" s="279">
        <f t="shared" si="38"/>
        <v>0</v>
      </c>
      <c r="N260" s="280">
        <f t="shared" si="38"/>
        <v>0</v>
      </c>
    </row>
    <row r="261" spans="1:14" ht="12.75">
      <c r="A261" s="270" t="s">
        <v>124</v>
      </c>
      <c r="B261" s="271" t="s">
        <v>926</v>
      </c>
      <c r="C261" s="295" t="s">
        <v>335</v>
      </c>
      <c r="D261" s="296">
        <v>0</v>
      </c>
      <c r="E261" s="297" t="s">
        <v>335</v>
      </c>
      <c r="F261" s="279">
        <f>+ROUND(D261/1000,0)</f>
        <v>0</v>
      </c>
      <c r="G261" s="345">
        <f t="shared" si="35"/>
        <v>0.01</v>
      </c>
      <c r="H261" s="346">
        <f t="shared" si="36"/>
        <v>0</v>
      </c>
      <c r="I261" s="299">
        <v>0</v>
      </c>
      <c r="J261" s="300">
        <f>+F261+H261</f>
        <v>0</v>
      </c>
      <c r="K261" s="274"/>
      <c r="L261" s="279"/>
      <c r="M261" s="279">
        <f>+I261</f>
        <v>0</v>
      </c>
      <c r="N261" s="280">
        <f>+J261</f>
        <v>0</v>
      </c>
    </row>
    <row r="262" spans="1:14" ht="12.75">
      <c r="A262" s="270" t="s">
        <v>125</v>
      </c>
      <c r="B262" s="271" t="s">
        <v>927</v>
      </c>
      <c r="C262" s="295" t="s">
        <v>335</v>
      </c>
      <c r="D262" s="296">
        <v>0</v>
      </c>
      <c r="E262" s="297" t="s">
        <v>335</v>
      </c>
      <c r="F262" s="279">
        <f t="shared" si="34"/>
        <v>0</v>
      </c>
      <c r="G262" s="345">
        <f t="shared" si="35"/>
        <v>0.01</v>
      </c>
      <c r="H262" s="346">
        <f t="shared" si="36"/>
        <v>0</v>
      </c>
      <c r="I262" s="299">
        <v>0</v>
      </c>
      <c r="J262" s="300">
        <f t="shared" si="37"/>
        <v>0</v>
      </c>
      <c r="K262" s="274"/>
      <c r="L262" s="279"/>
      <c r="M262" s="279">
        <f t="shared" si="38"/>
        <v>0</v>
      </c>
      <c r="N262" s="280">
        <f t="shared" si="38"/>
        <v>0</v>
      </c>
    </row>
    <row r="263" spans="1:14" ht="12.75">
      <c r="A263" s="270" t="s">
        <v>125</v>
      </c>
      <c r="B263" s="271" t="s">
        <v>928</v>
      </c>
      <c r="C263" s="295" t="s">
        <v>335</v>
      </c>
      <c r="D263" s="296">
        <v>0</v>
      </c>
      <c r="E263" s="297" t="s">
        <v>335</v>
      </c>
      <c r="F263" s="279">
        <f>+ROUND(D263/1000,0)</f>
        <v>0</v>
      </c>
      <c r="G263" s="345">
        <f t="shared" si="35"/>
        <v>0.01</v>
      </c>
      <c r="H263" s="346">
        <f t="shared" si="36"/>
        <v>0</v>
      </c>
      <c r="I263" s="299">
        <v>0</v>
      </c>
      <c r="J263" s="300">
        <f>+F263+H263</f>
        <v>0</v>
      </c>
      <c r="K263" s="274"/>
      <c r="L263" s="279"/>
      <c r="M263" s="279">
        <f aca="true" t="shared" si="39" ref="M263:N270">+I263</f>
        <v>0</v>
      </c>
      <c r="N263" s="280">
        <f t="shared" si="39"/>
        <v>0</v>
      </c>
    </row>
    <row r="264" spans="1:14" ht="12.75">
      <c r="A264" s="270" t="s">
        <v>126</v>
      </c>
      <c r="B264" s="271" t="s">
        <v>127</v>
      </c>
      <c r="C264" s="295" t="s">
        <v>335</v>
      </c>
      <c r="D264" s="296">
        <v>0</v>
      </c>
      <c r="E264" s="297" t="s">
        <v>335</v>
      </c>
      <c r="F264" s="279">
        <f t="shared" si="34"/>
        <v>0</v>
      </c>
      <c r="G264" s="345">
        <f t="shared" si="35"/>
        <v>0.01</v>
      </c>
      <c r="H264" s="346">
        <f t="shared" si="36"/>
        <v>0</v>
      </c>
      <c r="I264" s="299">
        <v>0</v>
      </c>
      <c r="J264" s="300">
        <f t="shared" si="37"/>
        <v>0</v>
      </c>
      <c r="K264" s="274"/>
      <c r="L264" s="279"/>
      <c r="M264" s="279">
        <f t="shared" si="39"/>
        <v>0</v>
      </c>
      <c r="N264" s="280">
        <f t="shared" si="39"/>
        <v>0</v>
      </c>
    </row>
    <row r="265" spans="1:14" ht="12.75">
      <c r="A265" s="270" t="s">
        <v>128</v>
      </c>
      <c r="B265" s="271" t="s">
        <v>129</v>
      </c>
      <c r="C265" s="295" t="s">
        <v>335</v>
      </c>
      <c r="D265" s="296">
        <v>0</v>
      </c>
      <c r="E265" s="297" t="s">
        <v>335</v>
      </c>
      <c r="F265" s="279">
        <f t="shared" si="34"/>
        <v>0</v>
      </c>
      <c r="G265" s="345">
        <f t="shared" si="35"/>
        <v>0.01</v>
      </c>
      <c r="H265" s="346">
        <f t="shared" si="36"/>
        <v>0</v>
      </c>
      <c r="I265" s="299">
        <v>0</v>
      </c>
      <c r="J265" s="300">
        <f t="shared" si="37"/>
        <v>0</v>
      </c>
      <c r="K265" s="274"/>
      <c r="L265" s="279"/>
      <c r="M265" s="279">
        <f t="shared" si="39"/>
        <v>0</v>
      </c>
      <c r="N265" s="280">
        <f t="shared" si="39"/>
        <v>0</v>
      </c>
    </row>
    <row r="266" spans="1:14" ht="12.75">
      <c r="A266" s="270" t="s">
        <v>130</v>
      </c>
      <c r="B266" s="271" t="s">
        <v>254</v>
      </c>
      <c r="C266" s="295" t="s">
        <v>335</v>
      </c>
      <c r="D266" s="296">
        <v>0</v>
      </c>
      <c r="E266" s="297" t="s">
        <v>335</v>
      </c>
      <c r="F266" s="279">
        <f t="shared" si="34"/>
        <v>0</v>
      </c>
      <c r="G266" s="345">
        <f t="shared" si="35"/>
        <v>0.01</v>
      </c>
      <c r="H266" s="346">
        <f t="shared" si="36"/>
        <v>0</v>
      </c>
      <c r="I266" s="299">
        <v>0</v>
      </c>
      <c r="J266" s="300">
        <f t="shared" si="37"/>
        <v>0</v>
      </c>
      <c r="K266" s="274"/>
      <c r="L266" s="279"/>
      <c r="M266" s="279">
        <f t="shared" si="39"/>
        <v>0</v>
      </c>
      <c r="N266" s="280">
        <f t="shared" si="39"/>
        <v>0</v>
      </c>
    </row>
    <row r="267" spans="1:14" ht="12.75">
      <c r="A267" s="270">
        <v>669</v>
      </c>
      <c r="B267" s="271" t="s">
        <v>929</v>
      </c>
      <c r="C267" s="295" t="s">
        <v>335</v>
      </c>
      <c r="D267" s="296">
        <v>0</v>
      </c>
      <c r="E267" s="297" t="s">
        <v>335</v>
      </c>
      <c r="F267" s="279">
        <f t="shared" si="34"/>
        <v>0</v>
      </c>
      <c r="G267" s="345">
        <f t="shared" si="35"/>
        <v>0.01</v>
      </c>
      <c r="H267" s="346">
        <f t="shared" si="36"/>
        <v>0</v>
      </c>
      <c r="I267" s="299">
        <v>0</v>
      </c>
      <c r="J267" s="300">
        <f t="shared" si="37"/>
        <v>0</v>
      </c>
      <c r="K267" s="274"/>
      <c r="L267" s="279"/>
      <c r="M267" s="279">
        <f t="shared" si="39"/>
        <v>0</v>
      </c>
      <c r="N267" s="280">
        <f t="shared" si="39"/>
        <v>0</v>
      </c>
    </row>
    <row r="268" spans="1:14" ht="12.75">
      <c r="A268" s="270" t="s">
        <v>131</v>
      </c>
      <c r="B268" s="271" t="s">
        <v>198</v>
      </c>
      <c r="C268" s="295" t="s">
        <v>335</v>
      </c>
      <c r="D268" s="296">
        <v>0</v>
      </c>
      <c r="E268" s="297" t="s">
        <v>335</v>
      </c>
      <c r="F268" s="279">
        <f t="shared" si="34"/>
        <v>0</v>
      </c>
      <c r="G268" s="345">
        <f t="shared" si="35"/>
        <v>0.01</v>
      </c>
      <c r="H268" s="346">
        <f t="shared" si="36"/>
        <v>0</v>
      </c>
      <c r="I268" s="299">
        <v>0</v>
      </c>
      <c r="J268" s="300">
        <f t="shared" si="37"/>
        <v>0</v>
      </c>
      <c r="K268" s="274"/>
      <c r="L268" s="279"/>
      <c r="M268" s="279">
        <f t="shared" si="39"/>
        <v>0</v>
      </c>
      <c r="N268" s="280">
        <f t="shared" si="39"/>
        <v>0</v>
      </c>
    </row>
    <row r="269" spans="1:14" ht="12.75">
      <c r="A269" s="492">
        <v>698</v>
      </c>
      <c r="B269" s="493" t="s">
        <v>220</v>
      </c>
      <c r="C269" s="295" t="s">
        <v>335</v>
      </c>
      <c r="D269" s="296">
        <v>0</v>
      </c>
      <c r="E269" s="297" t="s">
        <v>335</v>
      </c>
      <c r="F269" s="279">
        <f t="shared" si="34"/>
        <v>0</v>
      </c>
      <c r="G269" s="345">
        <f t="shared" si="35"/>
        <v>0.01</v>
      </c>
      <c r="H269" s="346">
        <f t="shared" si="36"/>
        <v>0</v>
      </c>
      <c r="I269" s="299">
        <v>0</v>
      </c>
      <c r="J269" s="300">
        <f t="shared" si="37"/>
        <v>0</v>
      </c>
      <c r="K269" s="274"/>
      <c r="L269" s="279"/>
      <c r="M269" s="279">
        <f t="shared" si="39"/>
        <v>0</v>
      </c>
      <c r="N269" s="280">
        <f t="shared" si="39"/>
        <v>0</v>
      </c>
    </row>
    <row r="270" spans="1:14" ht="13.5" thickBot="1">
      <c r="A270" s="281">
        <v>699</v>
      </c>
      <c r="B270" s="282" t="s">
        <v>930</v>
      </c>
      <c r="C270" s="307" t="s">
        <v>335</v>
      </c>
      <c r="D270" s="308">
        <v>0</v>
      </c>
      <c r="E270" s="309" t="s">
        <v>335</v>
      </c>
      <c r="F270" s="290">
        <f>+ROUND(D270/1000,0)</f>
        <v>0</v>
      </c>
      <c r="G270" s="347">
        <f t="shared" si="35"/>
        <v>0.01</v>
      </c>
      <c r="H270" s="348">
        <f t="shared" si="36"/>
        <v>0</v>
      </c>
      <c r="I270" s="311">
        <v>0</v>
      </c>
      <c r="J270" s="312">
        <f>+F270+H270</f>
        <v>0</v>
      </c>
      <c r="K270" s="285"/>
      <c r="L270" s="290"/>
      <c r="M270" s="290">
        <f t="shared" si="39"/>
        <v>0</v>
      </c>
      <c r="N270" s="291">
        <f t="shared" si="39"/>
        <v>0</v>
      </c>
    </row>
    <row r="271" spans="1:14" ht="13.5" thickTop="1">
      <c r="A271" s="349" t="s">
        <v>132</v>
      </c>
      <c r="B271" s="350" t="s">
        <v>132</v>
      </c>
      <c r="C271" s="351"/>
      <c r="D271" s="352"/>
      <c r="E271" s="353"/>
      <c r="F271" s="354"/>
      <c r="G271" s="354"/>
      <c r="H271" s="350"/>
      <c r="I271" s="351"/>
      <c r="J271" s="352"/>
      <c r="K271" s="353"/>
      <c r="L271" s="354"/>
      <c r="M271" s="354"/>
      <c r="N271" s="355"/>
    </row>
    <row r="272" spans="1:14" ht="12.75">
      <c r="A272" s="349"/>
      <c r="B272" s="356" t="s">
        <v>133</v>
      </c>
      <c r="C272" s="357">
        <f>+SUM(C2:C271)</f>
        <v>0</v>
      </c>
      <c r="D272" s="358">
        <f>+SUM(D2:D271)</f>
        <v>0</v>
      </c>
      <c r="E272" s="359">
        <f>+SUM(E2:E271)</f>
        <v>0</v>
      </c>
      <c r="F272" s="360">
        <f>+SUM(F2:F271)</f>
        <v>0</v>
      </c>
      <c r="G272" s="360"/>
      <c r="H272" s="361">
        <f aca="true" t="shared" si="40" ref="H272:N272">+SUM(H2:H271)</f>
        <v>0</v>
      </c>
      <c r="I272" s="357">
        <f t="shared" si="40"/>
        <v>0</v>
      </c>
      <c r="J272" s="358">
        <f t="shared" si="40"/>
        <v>0</v>
      </c>
      <c r="K272" s="359">
        <f t="shared" si="40"/>
        <v>1.2400000000000009</v>
      </c>
      <c r="L272" s="360">
        <f t="shared" si="40"/>
        <v>0.6500000000000004</v>
      </c>
      <c r="M272" s="360">
        <f t="shared" si="40"/>
        <v>0</v>
      </c>
      <c r="N272" s="362">
        <f t="shared" si="40"/>
        <v>0</v>
      </c>
    </row>
    <row r="273" spans="1:14" ht="12.75">
      <c r="A273" s="349"/>
      <c r="B273" s="363"/>
      <c r="C273" s="364"/>
      <c r="D273" s="365"/>
      <c r="E273" s="366"/>
      <c r="F273" s="367"/>
      <c r="G273" s="367"/>
      <c r="H273" s="363"/>
      <c r="I273" s="364"/>
      <c r="J273" s="365"/>
      <c r="K273" s="353"/>
      <c r="L273" s="354"/>
      <c r="M273" s="354"/>
      <c r="N273" s="355"/>
    </row>
    <row r="274" spans="1:14" ht="12.75">
      <c r="A274" s="349"/>
      <c r="B274" s="363"/>
      <c r="C274" s="368" t="s">
        <v>134</v>
      </c>
      <c r="D274" s="358">
        <f>+ROUND(C272-D272,2)</f>
        <v>0</v>
      </c>
      <c r="E274" s="369" t="s">
        <v>135</v>
      </c>
      <c r="F274" s="360">
        <f>+E272-F272</f>
        <v>0</v>
      </c>
      <c r="G274" s="360"/>
      <c r="H274" s="361"/>
      <c r="I274" s="368" t="s">
        <v>135</v>
      </c>
      <c r="J274" s="358">
        <f>+I272-J272</f>
        <v>0</v>
      </c>
      <c r="K274" s="353"/>
      <c r="L274" s="354"/>
      <c r="M274" s="370" t="s">
        <v>135</v>
      </c>
      <c r="N274" s="362">
        <f>+M272-N272</f>
        <v>0</v>
      </c>
    </row>
    <row r="275" spans="1:14" ht="12.75">
      <c r="A275" s="349"/>
      <c r="B275" s="363"/>
      <c r="C275" s="371" t="str">
        <f>+IF(D274=0," ","HODNOTA BUŇKY D272 MUSÍ BÝT NULOVÁ, strany MD a DAL nejsou vyrovnané")</f>
        <v> </v>
      </c>
      <c r="D275" s="365"/>
      <c r="E275" s="366"/>
      <c r="F275" s="367"/>
      <c r="G275" s="367"/>
      <c r="H275" s="363"/>
      <c r="I275" s="364"/>
      <c r="J275" s="365"/>
      <c r="K275" s="353"/>
      <c r="L275" s="354"/>
      <c r="M275" s="367"/>
      <c r="N275" s="372"/>
    </row>
    <row r="276" spans="1:14" ht="13.5" thickBot="1">
      <c r="A276" s="373"/>
      <c r="B276" s="374"/>
      <c r="C276" s="375" t="s">
        <v>136</v>
      </c>
      <c r="D276" s="376">
        <f>+SUM(D246:D270)-SUM(C182:C245)</f>
        <v>0</v>
      </c>
      <c r="E276" s="377" t="s">
        <v>136</v>
      </c>
      <c r="F276" s="378">
        <f>+SUM(F246:F270)-SUM(E182:E245)</f>
        <v>0</v>
      </c>
      <c r="G276" s="378"/>
      <c r="H276" s="379"/>
      <c r="I276" s="375" t="s">
        <v>136</v>
      </c>
      <c r="J276" s="376">
        <f>+SUM(J246:J270)-SUM(I182:I245)</f>
        <v>0</v>
      </c>
      <c r="K276" s="380"/>
      <c r="L276" s="381"/>
      <c r="M276" s="382" t="s">
        <v>136</v>
      </c>
      <c r="N276" s="383">
        <f>+SUM(N246:N270)-SUM(M182:M245)</f>
        <v>0</v>
      </c>
    </row>
    <row r="277" spans="1:14" ht="12.75" hidden="1">
      <c r="A277" s="384"/>
      <c r="B277" s="385"/>
      <c r="C277" s="386" t="s">
        <v>137</v>
      </c>
      <c r="D277" s="387">
        <f>+ROUND(D276/1000,0)</f>
        <v>0</v>
      </c>
      <c r="E277" s="388" t="s">
        <v>135</v>
      </c>
      <c r="F277" s="389">
        <f>+F276-D277</f>
        <v>0</v>
      </c>
      <c r="G277" s="385"/>
      <c r="H277" s="385"/>
      <c r="I277" s="388" t="s">
        <v>135</v>
      </c>
      <c r="J277" s="389">
        <f>+J276-D277</f>
        <v>0</v>
      </c>
      <c r="K277" s="385"/>
      <c r="L277" s="385"/>
      <c r="M277" s="388" t="s">
        <v>135</v>
      </c>
      <c r="N277" s="389">
        <f>+N276-D277</f>
        <v>0</v>
      </c>
    </row>
    <row r="278" spans="1:14" ht="12.75" hidden="1">
      <c r="A278" s="384"/>
      <c r="B278" s="385"/>
      <c r="C278" s="385"/>
      <c r="D278" s="385"/>
      <c r="E278" s="385"/>
      <c r="F278" s="385"/>
      <c r="G278" s="385"/>
      <c r="H278" s="385"/>
      <c r="I278" s="385"/>
      <c r="J278" s="385"/>
      <c r="K278" s="385"/>
      <c r="L278" s="385"/>
      <c r="M278" s="385"/>
      <c r="N278" s="385"/>
    </row>
    <row r="279" spans="1:14" ht="12.75" hidden="1">
      <c r="A279" s="384"/>
      <c r="B279" s="385"/>
      <c r="C279" s="390" t="s">
        <v>138</v>
      </c>
      <c r="D279" s="390" t="s">
        <v>139</v>
      </c>
      <c r="E279" s="385"/>
      <c r="F279" s="385"/>
      <c r="G279" s="385"/>
      <c r="H279" s="385"/>
      <c r="I279" s="390"/>
      <c r="J279" s="390"/>
      <c r="K279" s="385"/>
      <c r="L279" s="385"/>
      <c r="M279" s="385"/>
      <c r="N279" s="385"/>
    </row>
    <row r="280" spans="1:14" ht="12.75" hidden="1">
      <c r="A280" s="384"/>
      <c r="B280" s="385"/>
      <c r="C280" s="389">
        <f>+IF(D274=0,MAX(C182:C245),"CHYBA")</f>
        <v>0</v>
      </c>
      <c r="D280" s="389">
        <f>+IF(D274=0,MAX(D246:D270),"CHYBA")</f>
        <v>0</v>
      </c>
      <c r="E280" s="385"/>
      <c r="F280" s="385"/>
      <c r="G280" s="385"/>
      <c r="H280" s="385"/>
      <c r="I280" s="389"/>
      <c r="J280" s="389"/>
      <c r="K280" s="385"/>
      <c r="L280" s="385"/>
      <c r="M280" s="385"/>
      <c r="N280" s="385"/>
    </row>
    <row r="281" spans="1:14" ht="12.75" hidden="1">
      <c r="A281" s="384"/>
      <c r="B281" s="385"/>
      <c r="C281" s="385"/>
      <c r="D281" s="385"/>
      <c r="E281" s="385"/>
      <c r="F281" s="385"/>
      <c r="G281" s="385"/>
      <c r="H281" s="385"/>
      <c r="I281" s="385"/>
      <c r="J281" s="385"/>
      <c r="K281" s="385"/>
      <c r="L281" s="385"/>
      <c r="M281" s="385"/>
      <c r="N281" s="385"/>
    </row>
    <row r="282" spans="1:14" ht="12.75" hidden="1">
      <c r="A282" s="384"/>
      <c r="B282" s="385"/>
      <c r="C282" s="390" t="s">
        <v>140</v>
      </c>
      <c r="D282" s="390" t="s">
        <v>141</v>
      </c>
      <c r="E282" s="385"/>
      <c r="F282" s="385"/>
      <c r="G282" s="385"/>
      <c r="H282" s="385"/>
      <c r="I282" s="385"/>
      <c r="J282" s="385"/>
      <c r="K282" s="385"/>
      <c r="L282" s="385"/>
      <c r="M282" s="385"/>
      <c r="N282" s="385"/>
    </row>
    <row r="283" spans="1:14" ht="12.75" hidden="1">
      <c r="A283" s="384"/>
      <c r="B283" s="385"/>
      <c r="C283" s="389">
        <f>+IF(D274=0,MAX(C1:C181),"CHYBA")</f>
        <v>0</v>
      </c>
      <c r="D283" s="389">
        <f>+IF(D274=0,MAX(D1:D181),"CHYBA")</f>
        <v>0</v>
      </c>
      <c r="E283" s="385"/>
      <c r="F283" s="385"/>
      <c r="G283" s="385"/>
      <c r="H283" s="385"/>
      <c r="I283" s="385"/>
      <c r="J283" s="385"/>
      <c r="K283" s="385"/>
      <c r="L283" s="385"/>
      <c r="M283" s="385"/>
      <c r="N283" s="385"/>
    </row>
    <row r="284" spans="1:14" ht="12.75">
      <c r="A284" s="391"/>
      <c r="B284" s="259"/>
      <c r="C284" s="259"/>
      <c r="D284" s="259"/>
      <c r="E284" s="259"/>
      <c r="F284" s="259"/>
      <c r="G284" s="259"/>
      <c r="H284" s="259"/>
      <c r="I284" s="259"/>
      <c r="J284" s="259"/>
      <c r="K284" s="259"/>
      <c r="L284" s="259"/>
      <c r="M284" s="259"/>
      <c r="N284" s="259"/>
    </row>
    <row r="285" spans="1:14" ht="12.75">
      <c r="A285" s="391"/>
      <c r="B285" s="259"/>
      <c r="C285" s="259"/>
      <c r="D285" s="259"/>
      <c r="E285" s="259"/>
      <c r="F285" s="259"/>
      <c r="G285" s="259"/>
      <c r="H285" s="259"/>
      <c r="I285" s="259"/>
      <c r="J285" s="259"/>
      <c r="K285" s="259"/>
      <c r="L285" s="259"/>
      <c r="M285" s="259"/>
      <c r="N285" s="259"/>
    </row>
    <row r="286" spans="1:14" ht="12.75">
      <c r="A286" s="391"/>
      <c r="B286" s="259"/>
      <c r="C286" s="259"/>
      <c r="D286" s="259"/>
      <c r="E286" s="259"/>
      <c r="F286" s="259"/>
      <c r="G286" s="259"/>
      <c r="H286" s="259"/>
      <c r="I286" s="259"/>
      <c r="J286" s="259"/>
      <c r="K286" s="259"/>
      <c r="L286" s="259"/>
      <c r="M286" s="259"/>
      <c r="N286" s="259"/>
    </row>
    <row r="287" spans="1:14" ht="12.75">
      <c r="A287" s="391"/>
      <c r="B287" s="259"/>
      <c r="C287" s="259"/>
      <c r="D287" s="259"/>
      <c r="E287" s="259"/>
      <c r="F287" s="259"/>
      <c r="G287" s="259"/>
      <c r="H287" s="259"/>
      <c r="I287" s="259"/>
      <c r="J287" s="259"/>
      <c r="K287" s="259"/>
      <c r="L287" s="259"/>
      <c r="M287" s="259"/>
      <c r="N287" s="259"/>
    </row>
    <row r="288" spans="1:14" ht="12.75">
      <c r="A288" s="391"/>
      <c r="B288" s="259"/>
      <c r="C288" s="259"/>
      <c r="D288" s="259"/>
      <c r="E288" s="259"/>
      <c r="F288" s="259"/>
      <c r="G288" s="259"/>
      <c r="H288" s="259"/>
      <c r="I288" s="259"/>
      <c r="J288" s="259"/>
      <c r="K288" s="259"/>
      <c r="L288" s="259"/>
      <c r="M288" s="259"/>
      <c r="N288" s="259"/>
    </row>
    <row r="289" spans="1:14" ht="12.75">
      <c r="A289" s="391"/>
      <c r="B289" s="259"/>
      <c r="C289" s="259"/>
      <c r="D289" s="259"/>
      <c r="E289" s="259"/>
      <c r="F289" s="259"/>
      <c r="G289" s="259"/>
      <c r="H289" s="259"/>
      <c r="I289" s="259"/>
      <c r="J289" s="259"/>
      <c r="K289" s="259"/>
      <c r="L289" s="259"/>
      <c r="M289" s="259"/>
      <c r="N289" s="259"/>
    </row>
    <row r="290" spans="1:14" ht="12.75">
      <c r="A290" s="391"/>
      <c r="B290" s="259"/>
      <c r="C290" s="259"/>
      <c r="D290" s="259"/>
      <c r="E290" s="259"/>
      <c r="F290" s="259"/>
      <c r="G290" s="259"/>
      <c r="H290" s="259"/>
      <c r="I290" s="259"/>
      <c r="J290" s="259"/>
      <c r="K290" s="259"/>
      <c r="L290" s="259"/>
      <c r="M290" s="259"/>
      <c r="N290" s="259"/>
    </row>
    <row r="291" spans="1:14" ht="12.75">
      <c r="A291" s="391"/>
      <c r="B291" s="259"/>
      <c r="C291" s="259"/>
      <c r="D291" s="259"/>
      <c r="E291" s="259"/>
      <c r="F291" s="259"/>
      <c r="G291" s="259"/>
      <c r="H291" s="259"/>
      <c r="I291" s="259"/>
      <c r="J291" s="259"/>
      <c r="K291" s="259"/>
      <c r="L291" s="259"/>
      <c r="M291" s="259"/>
      <c r="N291" s="259"/>
    </row>
    <row r="292" spans="1:14" ht="12.75">
      <c r="A292" s="391"/>
      <c r="B292" s="259"/>
      <c r="C292" s="259"/>
      <c r="D292" s="259"/>
      <c r="E292" s="259"/>
      <c r="F292" s="259"/>
      <c r="G292" s="259"/>
      <c r="H292" s="259"/>
      <c r="I292" s="259"/>
      <c r="J292" s="259"/>
      <c r="K292" s="259"/>
      <c r="L292" s="259"/>
      <c r="M292" s="259"/>
      <c r="N292" s="259"/>
    </row>
    <row r="293" spans="1:14" ht="12.75">
      <c r="A293" s="391"/>
      <c r="B293" s="259"/>
      <c r="C293" s="259"/>
      <c r="D293" s="259"/>
      <c r="E293" s="259"/>
      <c r="F293" s="259"/>
      <c r="G293" s="259"/>
      <c r="H293" s="259"/>
      <c r="I293" s="259"/>
      <c r="J293" s="259"/>
      <c r="K293" s="259"/>
      <c r="L293" s="259"/>
      <c r="M293" s="259"/>
      <c r="N293" s="259"/>
    </row>
    <row r="294" spans="1:14" ht="12.75">
      <c r="A294" s="391"/>
      <c r="B294" s="259"/>
      <c r="C294" s="259"/>
      <c r="D294" s="259"/>
      <c r="E294" s="259"/>
      <c r="F294" s="259"/>
      <c r="G294" s="259"/>
      <c r="H294" s="259"/>
      <c r="I294" s="259"/>
      <c r="J294" s="259"/>
      <c r="K294" s="259"/>
      <c r="L294" s="259"/>
      <c r="M294" s="259"/>
      <c r="N294" s="259"/>
    </row>
    <row r="295" spans="1:14" ht="12.75">
      <c r="A295" s="391"/>
      <c r="B295" s="259"/>
      <c r="C295" s="259"/>
      <c r="D295" s="259"/>
      <c r="E295" s="259"/>
      <c r="F295" s="259"/>
      <c r="G295" s="259"/>
      <c r="H295" s="259"/>
      <c r="I295" s="259"/>
      <c r="J295" s="259"/>
      <c r="K295" s="259"/>
      <c r="L295" s="259"/>
      <c r="M295" s="259"/>
      <c r="N295" s="259"/>
    </row>
    <row r="296" spans="1:14" ht="12.75">
      <c r="A296" s="391"/>
      <c r="B296" s="259"/>
      <c r="C296" s="259"/>
      <c r="D296" s="259"/>
      <c r="E296" s="259"/>
      <c r="F296" s="259"/>
      <c r="G296" s="259"/>
      <c r="H296" s="259"/>
      <c r="I296" s="259"/>
      <c r="J296" s="259"/>
      <c r="K296" s="259"/>
      <c r="L296" s="259"/>
      <c r="M296" s="259"/>
      <c r="N296" s="259"/>
    </row>
    <row r="297" spans="1:14" ht="12.75">
      <c r="A297" s="391"/>
      <c r="B297" s="259"/>
      <c r="C297" s="259"/>
      <c r="D297" s="259"/>
      <c r="E297" s="259"/>
      <c r="F297" s="259"/>
      <c r="G297" s="259"/>
      <c r="H297" s="259"/>
      <c r="I297" s="259"/>
      <c r="J297" s="259"/>
      <c r="K297" s="259"/>
      <c r="L297" s="259"/>
      <c r="M297" s="259"/>
      <c r="N297" s="259"/>
    </row>
    <row r="298" spans="1:14" ht="12.75">
      <c r="A298" s="391"/>
      <c r="B298" s="259"/>
      <c r="C298" s="259"/>
      <c r="D298" s="259"/>
      <c r="E298" s="259"/>
      <c r="F298" s="259"/>
      <c r="G298" s="259"/>
      <c r="H298" s="259"/>
      <c r="I298" s="259"/>
      <c r="J298" s="259"/>
      <c r="K298" s="259"/>
      <c r="L298" s="259"/>
      <c r="M298" s="259"/>
      <c r="N298" s="259"/>
    </row>
    <row r="299" spans="1:14" ht="12.75">
      <c r="A299" s="391"/>
      <c r="B299" s="259"/>
      <c r="C299" s="259"/>
      <c r="D299" s="259"/>
      <c r="E299" s="259"/>
      <c r="F299" s="259"/>
      <c r="G299" s="259"/>
      <c r="H299" s="259"/>
      <c r="I299" s="259"/>
      <c r="J299" s="259"/>
      <c r="K299" s="259"/>
      <c r="L299" s="259"/>
      <c r="M299" s="259"/>
      <c r="N299" s="259"/>
    </row>
    <row r="300" spans="1:14" ht="12.75">
      <c r="A300" s="391"/>
      <c r="B300" s="259"/>
      <c r="C300" s="259"/>
      <c r="D300" s="259"/>
      <c r="E300" s="259"/>
      <c r="F300" s="259"/>
      <c r="G300" s="259"/>
      <c r="H300" s="259"/>
      <c r="I300" s="259"/>
      <c r="J300" s="259"/>
      <c r="K300" s="259"/>
      <c r="L300" s="259"/>
      <c r="M300" s="259"/>
      <c r="N300" s="259"/>
    </row>
    <row r="301" spans="1:14" ht="12.75">
      <c r="A301" s="391"/>
      <c r="B301" s="259"/>
      <c r="C301" s="259"/>
      <c r="D301" s="259"/>
      <c r="E301" s="259"/>
      <c r="F301" s="259"/>
      <c r="G301" s="259"/>
      <c r="H301" s="259"/>
      <c r="I301" s="259"/>
      <c r="J301" s="259"/>
      <c r="K301" s="259"/>
      <c r="L301" s="259"/>
      <c r="M301" s="259"/>
      <c r="N301" s="259"/>
    </row>
    <row r="302" spans="1:14" ht="12.75">
      <c r="A302" s="391"/>
      <c r="B302" s="259"/>
      <c r="C302" s="259"/>
      <c r="D302" s="259"/>
      <c r="E302" s="259"/>
      <c r="F302" s="259"/>
      <c r="G302" s="259"/>
      <c r="H302" s="259"/>
      <c r="I302" s="259"/>
      <c r="J302" s="259"/>
      <c r="K302" s="259"/>
      <c r="L302" s="259"/>
      <c r="M302" s="259"/>
      <c r="N302" s="259"/>
    </row>
    <row r="303" spans="1:14" ht="12.75">
      <c r="A303" s="391"/>
      <c r="B303" s="259"/>
      <c r="C303" s="259"/>
      <c r="D303" s="259"/>
      <c r="E303" s="259"/>
      <c r="F303" s="259"/>
      <c r="G303" s="259"/>
      <c r="H303" s="259"/>
      <c r="I303" s="259"/>
      <c r="J303" s="259"/>
      <c r="K303" s="259"/>
      <c r="L303" s="259"/>
      <c r="M303" s="259"/>
      <c r="N303" s="259"/>
    </row>
    <row r="304" spans="1:14" ht="12.75">
      <c r="A304" s="391"/>
      <c r="B304" s="259"/>
      <c r="C304" s="259"/>
      <c r="D304" s="259"/>
      <c r="E304" s="259"/>
      <c r="F304" s="259"/>
      <c r="G304" s="259"/>
      <c r="H304" s="259"/>
      <c r="I304" s="259"/>
      <c r="J304" s="259"/>
      <c r="K304" s="259"/>
      <c r="L304" s="259"/>
      <c r="M304" s="259"/>
      <c r="N304" s="259"/>
    </row>
    <row r="305" spans="1:14" ht="12.75">
      <c r="A305" s="391"/>
      <c r="B305" s="259"/>
      <c r="C305" s="259"/>
      <c r="D305" s="259"/>
      <c r="E305" s="259"/>
      <c r="F305" s="259"/>
      <c r="G305" s="259"/>
      <c r="H305" s="259"/>
      <c r="I305" s="259"/>
      <c r="J305" s="259"/>
      <c r="K305" s="259"/>
      <c r="L305" s="259"/>
      <c r="M305" s="259"/>
      <c r="N305" s="259"/>
    </row>
    <row r="306" spans="1:14" ht="12.75">
      <c r="A306" s="391"/>
      <c r="B306" s="259"/>
      <c r="C306" s="259"/>
      <c r="D306" s="259"/>
      <c r="E306" s="259"/>
      <c r="F306" s="259"/>
      <c r="G306" s="259"/>
      <c r="H306" s="259"/>
      <c r="I306" s="259"/>
      <c r="J306" s="259"/>
      <c r="K306" s="259"/>
      <c r="L306" s="259"/>
      <c r="M306" s="259"/>
      <c r="N306" s="259"/>
    </row>
    <row r="307" s="259" customFormat="1" ht="12.75">
      <c r="A307" s="391"/>
    </row>
    <row r="308" s="259" customFormat="1" ht="12.75">
      <c r="A308" s="391"/>
    </row>
    <row r="309" s="259" customFormat="1" ht="12.75">
      <c r="A309" s="391"/>
    </row>
    <row r="310" s="259" customFormat="1" ht="12.75">
      <c r="A310" s="391"/>
    </row>
    <row r="311" s="259" customFormat="1" ht="12.75">
      <c r="A311" s="391"/>
    </row>
    <row r="312" s="259" customFormat="1" ht="12.75">
      <c r="A312" s="391"/>
    </row>
    <row r="313" s="259" customFormat="1" ht="12.75">
      <c r="A313" s="391"/>
    </row>
    <row r="314" s="259" customFormat="1" ht="12.75">
      <c r="A314" s="391"/>
    </row>
    <row r="315" s="259" customFormat="1" ht="12.75">
      <c r="A315" s="391"/>
    </row>
    <row r="316" s="259" customFormat="1" ht="12.75">
      <c r="A316" s="391"/>
    </row>
    <row r="317" s="259" customFormat="1" ht="12.75">
      <c r="A317" s="391"/>
    </row>
    <row r="318" s="259" customFormat="1" ht="12.75">
      <c r="A318" s="391"/>
    </row>
    <row r="319" s="259" customFormat="1" ht="12.75">
      <c r="A319" s="391"/>
    </row>
    <row r="320" s="259" customFormat="1" ht="12.75">
      <c r="A320" s="391"/>
    </row>
    <row r="321" s="259" customFormat="1" ht="12.75">
      <c r="A321" s="391"/>
    </row>
    <row r="322" s="259" customFormat="1" ht="12.75">
      <c r="A322" s="391"/>
    </row>
    <row r="323" s="259" customFormat="1" ht="12.75">
      <c r="A323" s="391"/>
    </row>
    <row r="324" s="259" customFormat="1" ht="12.75">
      <c r="A324" s="391"/>
    </row>
    <row r="325" s="259" customFormat="1" ht="12.75">
      <c r="A325" s="391"/>
    </row>
    <row r="326" s="259" customFormat="1" ht="12.75">
      <c r="A326" s="391"/>
    </row>
    <row r="327" s="259" customFormat="1" ht="12.75">
      <c r="A327" s="391"/>
    </row>
    <row r="328" s="259" customFormat="1" ht="12.75">
      <c r="A328" s="391"/>
    </row>
    <row r="329" s="259" customFormat="1" ht="12.75">
      <c r="A329" s="391"/>
    </row>
    <row r="330" s="259" customFormat="1" ht="12.75">
      <c r="A330" s="391"/>
    </row>
    <row r="331" s="259" customFormat="1" ht="12.75">
      <c r="A331" s="391"/>
    </row>
    <row r="332" s="259" customFormat="1" ht="12.75">
      <c r="A332" s="391"/>
    </row>
    <row r="333" s="259" customFormat="1" ht="12.75">
      <c r="A333" s="391"/>
    </row>
    <row r="334" s="259" customFormat="1" ht="12.75">
      <c r="A334" s="391"/>
    </row>
    <row r="335" s="259" customFormat="1" ht="12.75">
      <c r="A335" s="391"/>
    </row>
    <row r="336" s="259" customFormat="1" ht="12.75">
      <c r="A336" s="391"/>
    </row>
    <row r="337" s="259" customFormat="1" ht="12.75">
      <c r="A337" s="391"/>
    </row>
    <row r="338" s="259" customFormat="1" ht="12.75">
      <c r="A338" s="391"/>
    </row>
    <row r="339" s="259" customFormat="1" ht="12.75">
      <c r="A339" s="391"/>
    </row>
    <row r="340" s="259" customFormat="1" ht="12.75">
      <c r="A340" s="391"/>
    </row>
    <row r="341" s="259" customFormat="1" ht="12.75">
      <c r="A341" s="391"/>
    </row>
    <row r="342" s="259" customFormat="1" ht="12.75">
      <c r="A342" s="391"/>
    </row>
    <row r="343" s="259" customFormat="1" ht="12.75">
      <c r="A343" s="391"/>
    </row>
    <row r="344" s="259" customFormat="1" ht="12.75">
      <c r="A344" s="391"/>
    </row>
    <row r="345" s="259" customFormat="1" ht="12.75">
      <c r="A345" s="391"/>
    </row>
    <row r="346" s="259" customFormat="1" ht="12.75">
      <c r="A346" s="391"/>
    </row>
    <row r="347" s="259" customFormat="1" ht="12.75">
      <c r="A347" s="391"/>
    </row>
    <row r="348" s="259" customFormat="1" ht="12.75">
      <c r="A348" s="391"/>
    </row>
    <row r="349" s="259" customFormat="1" ht="12.75">
      <c r="A349" s="391"/>
    </row>
    <row r="350" s="259" customFormat="1" ht="12.75">
      <c r="A350" s="391"/>
    </row>
    <row r="351" s="259" customFormat="1" ht="12.75">
      <c r="A351" s="391"/>
    </row>
    <row r="352" s="259" customFormat="1" ht="12.75">
      <c r="A352" s="391"/>
    </row>
    <row r="353" s="259" customFormat="1" ht="12.75">
      <c r="A353" s="391"/>
    </row>
    <row r="354" s="259" customFormat="1" ht="12.75">
      <c r="A354" s="391"/>
    </row>
    <row r="355" s="259" customFormat="1" ht="12.75">
      <c r="A355" s="391"/>
    </row>
    <row r="356" s="259" customFormat="1" ht="12.75">
      <c r="A356" s="391"/>
    </row>
    <row r="357" s="259" customFormat="1" ht="12.75">
      <c r="A357" s="391"/>
    </row>
    <row r="358" s="259" customFormat="1" ht="12.75">
      <c r="A358" s="391"/>
    </row>
    <row r="359" s="259" customFormat="1" ht="12.75">
      <c r="A359" s="391"/>
    </row>
    <row r="360" s="259" customFormat="1" ht="12.75">
      <c r="A360" s="391"/>
    </row>
    <row r="361" s="259" customFormat="1" ht="12.75">
      <c r="A361" s="391"/>
    </row>
    <row r="362" s="259" customFormat="1" ht="12.75">
      <c r="A362" s="391"/>
    </row>
    <row r="363" s="259" customFormat="1" ht="12.75">
      <c r="A363" s="391"/>
    </row>
    <row r="364" s="259" customFormat="1" ht="12.75">
      <c r="A364" s="391"/>
    </row>
    <row r="365" s="259" customFormat="1" ht="12.75">
      <c r="A365" s="391"/>
    </row>
    <row r="366" s="259" customFormat="1" ht="12.75">
      <c r="A366" s="391"/>
    </row>
    <row r="367" s="259" customFormat="1" ht="12.75">
      <c r="A367" s="391"/>
    </row>
    <row r="368" s="259" customFormat="1" ht="12.75">
      <c r="A368" s="391"/>
    </row>
    <row r="369" s="259" customFormat="1" ht="12.75">
      <c r="A369" s="391"/>
    </row>
    <row r="370" s="259" customFormat="1" ht="12.75">
      <c r="A370" s="391"/>
    </row>
    <row r="371" s="259" customFormat="1" ht="12.75">
      <c r="A371" s="391"/>
    </row>
    <row r="372" s="259" customFormat="1" ht="12.75">
      <c r="A372" s="391"/>
    </row>
    <row r="373" s="259" customFormat="1" ht="12.75">
      <c r="A373" s="391"/>
    </row>
    <row r="374" s="259" customFormat="1" ht="12.75">
      <c r="A374" s="391"/>
    </row>
    <row r="375" s="259" customFormat="1" ht="12.75">
      <c r="A375" s="391"/>
    </row>
    <row r="376" s="259" customFormat="1" ht="12.75">
      <c r="A376" s="391"/>
    </row>
    <row r="377" s="259" customFormat="1" ht="12.75">
      <c r="A377" s="391"/>
    </row>
    <row r="378" s="259" customFormat="1" ht="12.75">
      <c r="A378" s="391"/>
    </row>
    <row r="379" s="259" customFormat="1" ht="12.75">
      <c r="A379" s="391"/>
    </row>
    <row r="380" s="259" customFormat="1" ht="12.75">
      <c r="A380" s="391"/>
    </row>
    <row r="381" s="259" customFormat="1" ht="12.75">
      <c r="A381" s="391"/>
    </row>
    <row r="382" s="259" customFormat="1" ht="12.75">
      <c r="A382" s="391"/>
    </row>
    <row r="383" s="259" customFormat="1" ht="12.75">
      <c r="A383" s="391"/>
    </row>
    <row r="384" s="259" customFormat="1" ht="12.75">
      <c r="A384" s="391"/>
    </row>
    <row r="385" s="259" customFormat="1" ht="12.75">
      <c r="A385" s="391"/>
    </row>
    <row r="386" s="259" customFormat="1" ht="12.75">
      <c r="A386" s="391"/>
    </row>
    <row r="387" s="259" customFormat="1" ht="12.75">
      <c r="A387" s="391"/>
    </row>
    <row r="388" s="259" customFormat="1" ht="12.75">
      <c r="A388" s="391"/>
    </row>
    <row r="389" s="259" customFormat="1" ht="12.75">
      <c r="A389" s="391"/>
    </row>
    <row r="390" s="259" customFormat="1" ht="12.75">
      <c r="A390" s="391"/>
    </row>
    <row r="391" s="259" customFormat="1" ht="12.75">
      <c r="A391" s="391"/>
    </row>
    <row r="392" s="259" customFormat="1" ht="12.75">
      <c r="A392" s="391"/>
    </row>
    <row r="393" s="259" customFormat="1" ht="12.75">
      <c r="A393" s="391"/>
    </row>
    <row r="394" s="259" customFormat="1" ht="12.75">
      <c r="A394" s="391"/>
    </row>
    <row r="395" s="259" customFormat="1" ht="12.75">
      <c r="A395" s="391"/>
    </row>
    <row r="396" s="259" customFormat="1" ht="12.75">
      <c r="A396" s="391"/>
    </row>
    <row r="397" s="259" customFormat="1" ht="12.75">
      <c r="A397" s="391"/>
    </row>
    <row r="398" s="259" customFormat="1" ht="12.75">
      <c r="A398" s="391"/>
    </row>
    <row r="399" s="259" customFormat="1" ht="12.75">
      <c r="A399" s="391"/>
    </row>
    <row r="400" s="259" customFormat="1" ht="12.75">
      <c r="A400" s="391"/>
    </row>
    <row r="401" s="259" customFormat="1" ht="12.75">
      <c r="A401" s="391"/>
    </row>
    <row r="402" s="259" customFormat="1" ht="12.75">
      <c r="A402" s="391"/>
    </row>
    <row r="403" s="259" customFormat="1" ht="12.75">
      <c r="A403" s="391"/>
    </row>
    <row r="404" s="259" customFormat="1" ht="12.75">
      <c r="A404" s="391"/>
    </row>
    <row r="405" s="259" customFormat="1" ht="12.75">
      <c r="A405" s="391"/>
    </row>
    <row r="406" s="259" customFormat="1" ht="12.75">
      <c r="A406" s="391"/>
    </row>
    <row r="407" s="259" customFormat="1" ht="12.75">
      <c r="A407" s="391"/>
    </row>
    <row r="408" s="259" customFormat="1" ht="12.75">
      <c r="A408" s="391"/>
    </row>
    <row r="409" s="259" customFormat="1" ht="12.75">
      <c r="A409" s="391"/>
    </row>
    <row r="410" s="259" customFormat="1" ht="12.75">
      <c r="A410" s="391"/>
    </row>
    <row r="411" s="259" customFormat="1" ht="12.75">
      <c r="A411" s="391"/>
    </row>
    <row r="412" s="259" customFormat="1" ht="12.75">
      <c r="A412" s="391"/>
    </row>
    <row r="413" s="259" customFormat="1" ht="12.75">
      <c r="A413" s="391"/>
    </row>
    <row r="414" s="259" customFormat="1" ht="12.75">
      <c r="A414" s="391"/>
    </row>
    <row r="415" s="259" customFormat="1" ht="12.75">
      <c r="A415" s="391"/>
    </row>
    <row r="416" s="259" customFormat="1" ht="12.75">
      <c r="A416" s="391"/>
    </row>
    <row r="417" s="259" customFormat="1" ht="12.75">
      <c r="A417" s="391"/>
    </row>
    <row r="418" s="259" customFormat="1" ht="12.75">
      <c r="A418" s="391"/>
    </row>
    <row r="419" s="259" customFormat="1" ht="12.75">
      <c r="A419" s="391"/>
    </row>
    <row r="420" s="259" customFormat="1" ht="12.75">
      <c r="A420" s="391"/>
    </row>
    <row r="421" s="259" customFormat="1" ht="12.75">
      <c r="A421" s="391"/>
    </row>
    <row r="422" s="259" customFormat="1" ht="12.75">
      <c r="A422" s="391"/>
    </row>
    <row r="423" s="259" customFormat="1" ht="12.75">
      <c r="A423" s="391"/>
    </row>
    <row r="424" s="259" customFormat="1" ht="12.75">
      <c r="A424" s="391"/>
    </row>
    <row r="425" s="259" customFormat="1" ht="12.75">
      <c r="A425" s="391"/>
    </row>
    <row r="426" s="259" customFormat="1" ht="12.75">
      <c r="A426" s="391"/>
    </row>
    <row r="427" s="259" customFormat="1" ht="12.75">
      <c r="A427" s="391"/>
    </row>
    <row r="428" s="259" customFormat="1" ht="12.75">
      <c r="A428" s="391"/>
    </row>
    <row r="429" s="259" customFormat="1" ht="12.75">
      <c r="A429" s="391"/>
    </row>
    <row r="430" s="259" customFormat="1" ht="12.75">
      <c r="A430" s="391"/>
    </row>
    <row r="431" s="259" customFormat="1" ht="12.75">
      <c r="A431" s="391"/>
    </row>
    <row r="432" s="259" customFormat="1" ht="12.75">
      <c r="A432" s="391"/>
    </row>
    <row r="433" s="259" customFormat="1" ht="12.75">
      <c r="A433" s="391"/>
    </row>
    <row r="434" s="259" customFormat="1" ht="12.75">
      <c r="A434" s="391"/>
    </row>
    <row r="435" s="259" customFormat="1" ht="12.75">
      <c r="A435" s="391"/>
    </row>
    <row r="436" s="259" customFormat="1" ht="12.75">
      <c r="A436" s="391"/>
    </row>
  </sheetData>
  <sheetProtection password="EF65" sheet="1"/>
  <printOptions/>
  <pageMargins left="0.1968503937007874" right="0.1968503937007874" top="0.3937007874015748" bottom="0.3937007874015748" header="0.5118110236220472" footer="0.5118110236220472"/>
  <pageSetup fitToHeight="4"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A44" sqref="A44:E44"/>
    </sheetView>
  </sheetViews>
  <sheetFormatPr defaultColWidth="9.140625" defaultRowHeight="12.75"/>
  <cols>
    <col min="1" max="1" width="28.140625" style="53" customWidth="1"/>
    <col min="2" max="2" width="65.7109375" style="53" customWidth="1"/>
    <col min="3" max="3" width="3.00390625" style="53" customWidth="1"/>
    <col min="4" max="4" width="65.7109375" style="53" customWidth="1"/>
    <col min="5" max="5" width="28.28125" style="53" customWidth="1"/>
    <col min="6" max="37" width="9.140625" style="3" customWidth="1"/>
  </cols>
  <sheetData>
    <row r="1" spans="1:37" s="16" customFormat="1" ht="18">
      <c r="A1" s="558" t="s">
        <v>265</v>
      </c>
      <c r="B1" s="559"/>
      <c r="C1" s="559"/>
      <c r="D1" s="559"/>
      <c r="E1" s="559"/>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16" customFormat="1" ht="18">
      <c r="A2" s="55"/>
      <c r="B2" s="57" t="s">
        <v>307</v>
      </c>
      <c r="C2" s="58"/>
      <c r="D2" s="59" t="s">
        <v>308</v>
      </c>
      <c r="E2" s="56"/>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row>
    <row r="3" spans="1:37" s="16" customFormat="1" ht="15.75" customHeight="1">
      <c r="A3" s="17"/>
      <c r="B3" s="18" t="s">
        <v>266</v>
      </c>
      <c r="C3" s="19"/>
      <c r="D3" s="18" t="s">
        <v>267</v>
      </c>
      <c r="E3" s="14"/>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spans="1:37" s="16" customFormat="1" ht="15.75" customHeight="1">
      <c r="A4" s="20" t="s">
        <v>278</v>
      </c>
      <c r="B4" s="21"/>
      <c r="C4" s="22"/>
      <c r="D4" s="560"/>
      <c r="E4" s="19" t="s">
        <v>268</v>
      </c>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row>
    <row r="5" spans="1:37" s="16" customFormat="1" ht="15.75" customHeight="1">
      <c r="A5" s="20" t="s">
        <v>280</v>
      </c>
      <c r="B5" s="23"/>
      <c r="C5" s="24"/>
      <c r="D5" s="561"/>
      <c r="E5" s="19"/>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7" s="16" customFormat="1" ht="15.75" customHeight="1">
      <c r="A6" s="20" t="s">
        <v>269</v>
      </c>
      <c r="B6" s="23"/>
      <c r="C6" s="24"/>
      <c r="D6" s="561"/>
      <c r="E6" s="19"/>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s="16" customFormat="1" ht="15.75" customHeight="1">
      <c r="A7" s="20" t="s">
        <v>270</v>
      </c>
      <c r="B7" s="23"/>
      <c r="C7" s="24"/>
      <c r="D7" s="25"/>
      <c r="E7" s="19" t="s">
        <v>271</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spans="1:37" s="16" customFormat="1" ht="15.75" customHeight="1">
      <c r="A8" s="20" t="s">
        <v>272</v>
      </c>
      <c r="B8" s="26"/>
      <c r="C8" s="24"/>
      <c r="D8" s="25"/>
      <c r="E8" s="19"/>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1:37" s="16" customFormat="1" ht="15.75" customHeight="1">
      <c r="A9" s="20" t="s">
        <v>273</v>
      </c>
      <c r="B9" s="27"/>
      <c r="C9" s="24"/>
      <c r="D9" s="25"/>
      <c r="E9" s="19"/>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0" spans="1:37" s="16" customFormat="1" ht="15.75" customHeight="1">
      <c r="A10" s="20" t="s">
        <v>274</v>
      </c>
      <c r="B10" s="27"/>
      <c r="C10" s="24"/>
      <c r="D10" s="28"/>
      <c r="E10" s="19" t="s">
        <v>274</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row>
    <row r="11" spans="1:37" s="16" customFormat="1" ht="15.75" customHeight="1">
      <c r="A11" s="20" t="s">
        <v>275</v>
      </c>
      <c r="B11" s="27"/>
      <c r="C11" s="24"/>
      <c r="D11" s="25"/>
      <c r="E11" s="19"/>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row>
    <row r="12" spans="1:37" s="16" customFormat="1" ht="15.75" customHeight="1">
      <c r="A12" s="20"/>
      <c r="B12" s="562" t="s">
        <v>276</v>
      </c>
      <c r="C12" s="563"/>
      <c r="D12" s="564"/>
      <c r="E12" s="19"/>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row>
    <row r="13" spans="1:37" s="16" customFormat="1" ht="15.75" customHeight="1">
      <c r="A13" s="20" t="s">
        <v>561</v>
      </c>
      <c r="B13" s="29"/>
      <c r="C13" s="30"/>
      <c r="D13" s="31"/>
      <c r="E13" s="32" t="s">
        <v>277</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row>
    <row r="14" spans="1:37" s="16" customFormat="1" ht="15.75" customHeight="1">
      <c r="A14" s="20" t="s">
        <v>562</v>
      </c>
      <c r="B14" s="29"/>
      <c r="C14" s="24"/>
      <c r="D14" s="31"/>
      <c r="E14" s="19" t="s">
        <v>278</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row>
    <row r="15" spans="1:37" s="16" customFormat="1" ht="15.75" customHeight="1">
      <c r="A15" s="33" t="s">
        <v>279</v>
      </c>
      <c r="B15" s="29"/>
      <c r="C15" s="24"/>
      <c r="D15" s="31"/>
      <c r="E15" s="19" t="s">
        <v>280</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row>
    <row r="16" spans="1:37" s="16" customFormat="1" ht="15.75" customHeight="1">
      <c r="A16" s="20" t="s">
        <v>281</v>
      </c>
      <c r="B16" s="29"/>
      <c r="C16" s="24"/>
      <c r="D16" s="31"/>
      <c r="E16" s="19" t="s">
        <v>270</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spans="1:37" s="16" customFormat="1" ht="15.75" customHeight="1">
      <c r="A17" s="20" t="s">
        <v>282</v>
      </c>
      <c r="B17" s="34"/>
      <c r="C17" s="24"/>
      <c r="D17" s="31"/>
      <c r="E17" s="19" t="s">
        <v>283</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37" s="16" customFormat="1" ht="15.75" customHeight="1">
      <c r="A18" s="20" t="s">
        <v>284</v>
      </c>
      <c r="B18" s="29"/>
      <c r="C18" s="24"/>
      <c r="D18" s="31"/>
      <c r="E18" s="19"/>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spans="1:37" s="16" customFormat="1" ht="15.75" customHeight="1">
      <c r="A19" s="20" t="s">
        <v>285</v>
      </c>
      <c r="B19" s="35"/>
      <c r="C19" s="30"/>
      <c r="D19" s="31"/>
      <c r="E19" s="32" t="s">
        <v>286</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row>
    <row r="20" spans="1:37" s="16" customFormat="1" ht="15.75" customHeight="1">
      <c r="A20" s="20" t="s">
        <v>287</v>
      </c>
      <c r="B20" s="29"/>
      <c r="C20" s="24"/>
      <c r="D20" s="31"/>
      <c r="E20" s="19" t="s">
        <v>278</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row>
    <row r="21" spans="1:37" s="16" customFormat="1" ht="15.75" customHeight="1">
      <c r="A21" s="20" t="s">
        <v>288</v>
      </c>
      <c r="B21" s="29"/>
      <c r="C21" s="24"/>
      <c r="D21" s="31"/>
      <c r="E21" s="19" t="s">
        <v>280</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row>
    <row r="22" spans="1:37" s="16" customFormat="1" ht="15.75" customHeight="1">
      <c r="A22" s="20"/>
      <c r="B22" s="29"/>
      <c r="C22" s="24"/>
      <c r="D22" s="31"/>
      <c r="E22" s="19" t="s">
        <v>270</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row>
    <row r="23" spans="1:37" s="16" customFormat="1" ht="15.75" customHeight="1">
      <c r="A23" s="33" t="s">
        <v>289</v>
      </c>
      <c r="B23" s="29"/>
      <c r="C23" s="24"/>
      <c r="D23" s="36"/>
      <c r="E23" s="19" t="s">
        <v>290</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row>
    <row r="24" spans="1:37" s="16" customFormat="1" ht="15.75" customHeight="1">
      <c r="A24" s="20"/>
      <c r="B24" s="29"/>
      <c r="C24" s="24"/>
      <c r="D24" s="31"/>
      <c r="E24" s="19" t="s">
        <v>291</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row>
    <row r="25" spans="1:37" s="16" customFormat="1" ht="15.75" customHeight="1">
      <c r="A25" s="20" t="s">
        <v>290</v>
      </c>
      <c r="B25" s="37"/>
      <c r="C25" s="24"/>
      <c r="D25" s="38"/>
      <c r="E25" s="19" t="s">
        <v>282</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row>
    <row r="26" spans="1:37" s="16" customFormat="1" ht="15.75" customHeight="1">
      <c r="A26" s="20" t="s">
        <v>292</v>
      </c>
      <c r="B26" s="37"/>
      <c r="C26" s="24"/>
      <c r="D26" s="31"/>
      <c r="E26" s="19" t="s">
        <v>284</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row>
    <row r="27" spans="1:37" s="16" customFormat="1" ht="15.75" customHeight="1">
      <c r="A27" s="20" t="s">
        <v>293</v>
      </c>
      <c r="B27" s="39"/>
      <c r="C27" s="24"/>
      <c r="D27" s="40"/>
      <c r="E27" s="19" t="s">
        <v>285</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row>
    <row r="28" spans="1:37" s="16" customFormat="1" ht="15.75" customHeight="1">
      <c r="A28" s="20"/>
      <c r="B28" s="29"/>
      <c r="C28" s="24"/>
      <c r="D28" s="31"/>
      <c r="E28" s="19"/>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row>
    <row r="29" spans="1:37" s="16" customFormat="1" ht="15.75" customHeight="1">
      <c r="A29" s="20" t="s">
        <v>294</v>
      </c>
      <c r="B29" s="567"/>
      <c r="C29" s="30"/>
      <c r="D29" s="31"/>
      <c r="E29" s="32" t="s">
        <v>295</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row>
    <row r="30" spans="1:37" s="16" customFormat="1" ht="15.75" customHeight="1">
      <c r="A30" s="20"/>
      <c r="B30" s="567"/>
      <c r="C30" s="24"/>
      <c r="D30" s="31"/>
      <c r="E30" s="19" t="s">
        <v>278</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row>
    <row r="31" spans="1:37" s="16" customFormat="1" ht="15.75" customHeight="1">
      <c r="A31" s="33" t="s">
        <v>296</v>
      </c>
      <c r="B31" s="29"/>
      <c r="C31" s="24"/>
      <c r="D31" s="31"/>
      <c r="E31" s="19" t="s">
        <v>280</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row>
    <row r="32" spans="1:37" s="16" customFormat="1" ht="15.75" customHeight="1">
      <c r="A32" s="20" t="s">
        <v>297</v>
      </c>
      <c r="B32" s="35"/>
      <c r="C32" s="24"/>
      <c r="D32" s="31"/>
      <c r="E32" s="19" t="s">
        <v>270</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s="16" customFormat="1" ht="15.75" customHeight="1">
      <c r="A33" s="20" t="s">
        <v>298</v>
      </c>
      <c r="B33" s="35"/>
      <c r="C33" s="24"/>
      <c r="D33" s="36"/>
      <c r="E33" s="19" t="s">
        <v>290</v>
      </c>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spans="1:37" s="16" customFormat="1" ht="15.75" customHeight="1">
      <c r="A34" s="20" t="s">
        <v>299</v>
      </c>
      <c r="B34" s="29"/>
      <c r="C34" s="24"/>
      <c r="D34" s="36"/>
      <c r="E34" s="19" t="s">
        <v>300</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spans="1:37" s="16" customFormat="1" ht="15.75" customHeight="1">
      <c r="A35" s="20"/>
      <c r="B35" s="29"/>
      <c r="C35" s="24"/>
      <c r="D35" s="41"/>
      <c r="E35" s="19" t="s">
        <v>293</v>
      </c>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row>
    <row r="36" spans="1:37" s="16" customFormat="1" ht="15.75" customHeight="1">
      <c r="A36" s="20"/>
      <c r="B36" s="42"/>
      <c r="C36" s="43"/>
      <c r="D36" s="44"/>
      <c r="E36" s="19"/>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37" s="16" customFormat="1" ht="12.75">
      <c r="A37" s="568" t="s">
        <v>301</v>
      </c>
      <c r="B37" s="559"/>
      <c r="C37" s="559"/>
      <c r="D37" s="559"/>
      <c r="E37" s="559"/>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37" s="16" customFormat="1" ht="12.75">
      <c r="A38" s="45"/>
      <c r="B38" s="46" t="s">
        <v>304</v>
      </c>
      <c r="C38" s="19"/>
      <c r="D38" s="569" t="s">
        <v>303</v>
      </c>
      <c r="E38" s="570"/>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row>
    <row r="39" spans="1:37" s="16" customFormat="1" ht="12.75">
      <c r="A39" s="47"/>
      <c r="B39" s="48" t="s">
        <v>302</v>
      </c>
      <c r="C39" s="19"/>
      <c r="D39" s="49" t="s">
        <v>305</v>
      </c>
      <c r="E39" s="19"/>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row>
    <row r="40" spans="1:37" s="16" customFormat="1" ht="12.75">
      <c r="A40" s="50"/>
      <c r="B40" s="51" t="s">
        <v>306</v>
      </c>
      <c r="C40" s="19"/>
      <c r="D40" s="19"/>
      <c r="E40" s="19"/>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row>
    <row r="41" spans="1:37" s="16" customFormat="1" ht="12.75">
      <c r="A41" s="571" t="s">
        <v>264</v>
      </c>
      <c r="B41" s="571"/>
      <c r="C41" s="571"/>
      <c r="D41" s="571"/>
      <c r="E41" s="52"/>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row>
    <row r="43" s="3" customFormat="1" ht="12.75">
      <c r="A43" s="54"/>
    </row>
    <row r="44" spans="1:5" s="3" customFormat="1" ht="12.75">
      <c r="A44" s="565"/>
      <c r="B44" s="566"/>
      <c r="C44" s="566"/>
      <c r="D44" s="566"/>
      <c r="E44" s="566"/>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c r="A53" s="54"/>
    </row>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sheetData>
  <sheetProtection password="EF65" sheet="1" objects="1" scenarios="1"/>
  <mergeCells count="8">
    <mergeCell ref="A1:E1"/>
    <mergeCell ref="D4:D6"/>
    <mergeCell ref="B12:D12"/>
    <mergeCell ref="A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5.xml><?xml version="1.0" encoding="utf-8"?>
<worksheet xmlns="http://schemas.openxmlformats.org/spreadsheetml/2006/main" xmlns:r="http://schemas.openxmlformats.org/officeDocument/2006/relationships">
  <sheetPr>
    <tabColor rgb="FFFFCCCC"/>
    <pageSetUpPr fitToPage="1"/>
  </sheetPr>
  <dimension ref="A1:AB66"/>
  <sheetViews>
    <sheetView zoomScalePageLayoutView="0" workbookViewId="0" topLeftCell="A1">
      <selection activeCell="A3" sqref="A3:G4"/>
    </sheetView>
  </sheetViews>
  <sheetFormatPr defaultColWidth="9.140625" defaultRowHeight="12.75"/>
  <cols>
    <col min="1" max="1" width="17.00390625" style="0" customWidth="1"/>
    <col min="2" max="7" width="14.7109375" style="0" customWidth="1"/>
    <col min="8" max="28" width="9.140625" style="6" customWidth="1"/>
  </cols>
  <sheetData>
    <row r="1" spans="1:7" ht="24" customHeight="1">
      <c r="A1" s="616" t="s">
        <v>962</v>
      </c>
      <c r="B1" s="617"/>
      <c r="C1" s="617"/>
      <c r="D1" s="617"/>
      <c r="E1" s="617"/>
      <c r="F1" s="617"/>
      <c r="G1" s="617"/>
    </row>
    <row r="2" spans="1:7" ht="24" customHeight="1">
      <c r="A2" s="617"/>
      <c r="B2" s="617"/>
      <c r="C2" s="617"/>
      <c r="D2" s="617"/>
      <c r="E2" s="617"/>
      <c r="F2" s="617"/>
      <c r="G2" s="617"/>
    </row>
    <row r="3" spans="1:7" ht="12.75">
      <c r="A3" s="618" t="s">
        <v>931</v>
      </c>
      <c r="B3" s="619"/>
      <c r="C3" s="619"/>
      <c r="D3" s="619"/>
      <c r="E3" s="619"/>
      <c r="F3" s="619"/>
      <c r="G3" s="619"/>
    </row>
    <row r="4" spans="1:7" ht="12.75">
      <c r="A4" s="619"/>
      <c r="B4" s="619"/>
      <c r="C4" s="619"/>
      <c r="D4" s="619"/>
      <c r="E4" s="619"/>
      <c r="F4" s="619"/>
      <c r="G4" s="619"/>
    </row>
    <row r="5" spans="1:7" ht="15.75" customHeight="1">
      <c r="A5" s="620" t="s">
        <v>309</v>
      </c>
      <c r="B5" s="620"/>
      <c r="C5" s="620"/>
      <c r="D5" s="620"/>
      <c r="E5" s="620"/>
      <c r="F5" s="620"/>
      <c r="G5" s="620"/>
    </row>
    <row r="6" spans="1:7" ht="60" customHeight="1">
      <c r="A6" s="621" t="s">
        <v>547</v>
      </c>
      <c r="B6" s="621"/>
      <c r="C6" s="621"/>
      <c r="D6" s="621"/>
      <c r="E6" s="621"/>
      <c r="F6" s="621"/>
      <c r="G6" s="621"/>
    </row>
    <row r="7" spans="1:7" ht="32.25" customHeight="1">
      <c r="A7" s="622" t="s">
        <v>234</v>
      </c>
      <c r="B7" s="623"/>
      <c r="C7" s="624"/>
      <c r="D7" s="573"/>
      <c r="E7" s="625" t="s">
        <v>235</v>
      </c>
      <c r="F7" s="624"/>
      <c r="G7" s="624"/>
    </row>
    <row r="8" spans="1:7" ht="18" customHeight="1">
      <c r="A8" s="626" t="str">
        <f>+CONCATENATE(ZAKL_DATA!D4,ZAKL_DATA!B5," ",ZAKL_DATA!B4,ZAKL_DATA!D7," ",ZAKL_DATA!B7)</f>
        <v>  </v>
      </c>
      <c r="B8" s="626"/>
      <c r="C8" s="627"/>
      <c r="D8" s="573"/>
      <c r="E8" s="629" t="str">
        <f>+CONCATENATE(ZAKL_DATA!B16," ",ZAKL_DATA!B17)</f>
        <v> </v>
      </c>
      <c r="F8" s="629"/>
      <c r="G8" s="630"/>
    </row>
    <row r="9" spans="1:7" ht="18" customHeight="1">
      <c r="A9" s="628"/>
      <c r="B9" s="628"/>
      <c r="C9" s="628"/>
      <c r="D9" s="573"/>
      <c r="E9" s="612">
        <f>+CONCATENATE(ZAKL_DATA!B18)</f>
      </c>
      <c r="F9" s="612"/>
      <c r="G9" s="613"/>
    </row>
    <row r="10" spans="1:7" ht="18" customHeight="1">
      <c r="A10" s="101" t="s">
        <v>274</v>
      </c>
      <c r="B10" s="610">
        <f>+CONCATENATE(IF(LEN(ZAKL_DATA!B10)=0,+MID(ZAKL_DATA!D2,3,10),ZAKL_DATA!B10))</f>
      </c>
      <c r="C10" s="611"/>
      <c r="D10" s="573"/>
      <c r="E10" s="612">
        <f>+CONCATENATE(ZAKL_DATA!B19)</f>
      </c>
      <c r="F10" s="612"/>
      <c r="G10" s="613"/>
    </row>
    <row r="11" spans="1:7" ht="18" customHeight="1">
      <c r="A11" s="101" t="s">
        <v>307</v>
      </c>
      <c r="B11" s="614" t="str">
        <f>+CONCATENATE(ZAKL_DATA!D2)</f>
        <v>CZ</v>
      </c>
      <c r="C11" s="615"/>
      <c r="D11" s="573"/>
      <c r="E11" s="612">
        <f>+CONCATENATE(ZAKL_DATA!B20)</f>
      </c>
      <c r="F11" s="612"/>
      <c r="G11" s="613"/>
    </row>
    <row r="12" spans="1:7" ht="60" customHeight="1">
      <c r="A12" s="572"/>
      <c r="B12" s="572"/>
      <c r="C12" s="573"/>
      <c r="D12" s="573"/>
      <c r="E12" s="573"/>
      <c r="F12" s="573"/>
      <c r="G12" s="573"/>
    </row>
    <row r="13" spans="1:28" ht="18" customHeight="1">
      <c r="A13" s="604" t="s">
        <v>256</v>
      </c>
      <c r="B13" s="605"/>
      <c r="C13" s="605"/>
      <c r="D13" s="606">
        <f>+CONCATENATE(ZAKL_DATA!D7)</f>
      </c>
      <c r="E13" s="607"/>
      <c r="F13" s="607"/>
      <c r="G13" s="607"/>
      <c r="AB13"/>
    </row>
    <row r="14" spans="1:28" ht="54" customHeight="1">
      <c r="A14" s="604" t="s">
        <v>257</v>
      </c>
      <c r="B14" s="605"/>
      <c r="C14" s="605"/>
      <c r="D14" s="608">
        <f>+CONCATENATE(ZAKL_DATA!B29)</f>
      </c>
      <c r="E14" s="609"/>
      <c r="F14" s="609"/>
      <c r="G14" s="609"/>
      <c r="AB14"/>
    </row>
    <row r="15" spans="1:28" ht="18" customHeight="1">
      <c r="A15" s="572"/>
      <c r="B15" s="572"/>
      <c r="C15" s="573"/>
      <c r="D15" s="573"/>
      <c r="E15" s="573"/>
      <c r="F15" s="573"/>
      <c r="G15" s="573"/>
      <c r="AB15"/>
    </row>
    <row r="16" spans="1:28" ht="18" customHeight="1">
      <c r="A16" s="597" t="s">
        <v>310</v>
      </c>
      <c r="B16" s="600"/>
      <c r="C16" s="600"/>
      <c r="D16" s="600"/>
      <c r="E16" s="102">
        <v>42370</v>
      </c>
      <c r="F16" s="103" t="s">
        <v>311</v>
      </c>
      <c r="G16" s="102">
        <f>+E16+365</f>
        <v>42735</v>
      </c>
      <c r="AB16"/>
    </row>
    <row r="17" spans="1:28" ht="18" customHeight="1">
      <c r="A17" s="597" t="s">
        <v>312</v>
      </c>
      <c r="B17" s="600"/>
      <c r="C17" s="600"/>
      <c r="D17" s="600"/>
      <c r="E17" s="104">
        <f>+E16-365</f>
        <v>42005</v>
      </c>
      <c r="F17" s="103" t="s">
        <v>311</v>
      </c>
      <c r="G17" s="102">
        <f>+E17+364</f>
        <v>42369</v>
      </c>
      <c r="AB17"/>
    </row>
    <row r="18" spans="1:28" ht="18" customHeight="1">
      <c r="A18" s="572"/>
      <c r="B18" s="572"/>
      <c r="C18" s="573"/>
      <c r="D18" s="573"/>
      <c r="E18" s="573"/>
      <c r="F18" s="573"/>
      <c r="G18" s="573"/>
      <c r="AB18"/>
    </row>
    <row r="19" spans="1:7" ht="18" customHeight="1">
      <c r="A19" s="595" t="s">
        <v>313</v>
      </c>
      <c r="B19" s="595"/>
      <c r="C19" s="596"/>
      <c r="D19" s="573"/>
      <c r="E19" s="105" t="s">
        <v>314</v>
      </c>
      <c r="F19" s="105" t="s">
        <v>315</v>
      </c>
      <c r="G19" s="100"/>
    </row>
    <row r="20" spans="1:7" ht="18" customHeight="1">
      <c r="A20" s="597" t="s">
        <v>316</v>
      </c>
      <c r="B20" s="597"/>
      <c r="C20" s="573"/>
      <c r="D20" s="573"/>
      <c r="E20" s="103">
        <v>2</v>
      </c>
      <c r="F20" s="103">
        <v>1</v>
      </c>
      <c r="G20" s="99"/>
    </row>
    <row r="21" spans="1:7" ht="18" customHeight="1">
      <c r="A21" s="598" t="s">
        <v>317</v>
      </c>
      <c r="B21" s="573"/>
      <c r="C21" s="573"/>
      <c r="D21" s="573"/>
      <c r="E21" s="103">
        <f>+E20+F20</f>
        <v>3</v>
      </c>
      <c r="F21" s="103">
        <v>1</v>
      </c>
      <c r="G21" s="99"/>
    </row>
    <row r="22" spans="1:7" ht="18" customHeight="1">
      <c r="A22" s="598" t="s">
        <v>538</v>
      </c>
      <c r="B22" s="573"/>
      <c r="C22" s="573"/>
      <c r="D22" s="573"/>
      <c r="E22" s="103">
        <f>+E21+F21</f>
        <v>4</v>
      </c>
      <c r="F22" s="235">
        <v>8</v>
      </c>
      <c r="G22" s="99"/>
    </row>
    <row r="23" spans="1:7" ht="18" customHeight="1">
      <c r="A23" s="572"/>
      <c r="B23" s="572"/>
      <c r="C23" s="573"/>
      <c r="D23" s="573"/>
      <c r="E23" s="573"/>
      <c r="F23" s="573"/>
      <c r="G23" s="573"/>
    </row>
    <row r="24" spans="1:7" ht="18" customHeight="1">
      <c r="A24" s="572"/>
      <c r="B24" s="572"/>
      <c r="C24" s="573"/>
      <c r="D24" s="573"/>
      <c r="E24" s="573"/>
      <c r="F24" s="573"/>
      <c r="G24" s="573"/>
    </row>
    <row r="25" spans="1:7" ht="18" customHeight="1">
      <c r="A25" s="596" t="s">
        <v>845</v>
      </c>
      <c r="B25" s="599"/>
      <c r="C25" s="599"/>
      <c r="D25" s="599"/>
      <c r="E25" s="600"/>
      <c r="F25" s="600"/>
      <c r="G25" s="600"/>
    </row>
    <row r="26" spans="1:7" ht="18" customHeight="1">
      <c r="A26" s="596"/>
      <c r="B26" s="601"/>
      <c r="C26" s="602" t="str">
        <f>+CONCATENATE(ZAKL_DATA!D14," ",ZAKL_DATA!D15," ",ZAKL_DATA!D16," - ",ZAKL_DATA!D17)</f>
        <v>   - </v>
      </c>
      <c r="D26" s="603"/>
      <c r="E26" s="603"/>
      <c r="F26" s="603"/>
      <c r="G26" s="603"/>
    </row>
    <row r="27" spans="1:7" ht="42.75" customHeight="1" thickBot="1">
      <c r="A27" s="572"/>
      <c r="B27" s="572"/>
      <c r="C27" s="573"/>
      <c r="D27" s="573"/>
      <c r="E27" s="573"/>
      <c r="F27" s="573"/>
      <c r="G27" s="573"/>
    </row>
    <row r="28" spans="1:7" ht="26.25" customHeight="1">
      <c r="A28" s="106" t="s">
        <v>258</v>
      </c>
      <c r="B28" s="591" t="s">
        <v>259</v>
      </c>
      <c r="C28" s="592"/>
      <c r="D28" s="593"/>
      <c r="E28" s="591" t="s">
        <v>260</v>
      </c>
      <c r="F28" s="592"/>
      <c r="G28" s="594"/>
    </row>
    <row r="29" spans="1:7" ht="18" customHeight="1">
      <c r="A29" s="107"/>
      <c r="B29" s="580"/>
      <c r="C29" s="581"/>
      <c r="D29" s="582"/>
      <c r="E29" s="580"/>
      <c r="F29" s="586"/>
      <c r="G29" s="587"/>
    </row>
    <row r="30" spans="1:7" ht="18" customHeight="1">
      <c r="A30" s="108">
        <f ca="1">TODAY()</f>
        <v>42715</v>
      </c>
      <c r="B30" s="580"/>
      <c r="C30" s="581"/>
      <c r="D30" s="582"/>
      <c r="E30" s="580"/>
      <c r="F30" s="586"/>
      <c r="G30" s="587"/>
    </row>
    <row r="31" spans="1:7" ht="18" customHeight="1">
      <c r="A31" s="109"/>
      <c r="B31" s="580"/>
      <c r="C31" s="581"/>
      <c r="D31" s="582"/>
      <c r="E31" s="580"/>
      <c r="F31" s="586"/>
      <c r="G31" s="587"/>
    </row>
    <row r="32" spans="1:7" ht="18" customHeight="1">
      <c r="A32" s="110">
        <f ca="1">NOW()</f>
        <v>42715.79256574074</v>
      </c>
      <c r="B32" s="580"/>
      <c r="C32" s="581"/>
      <c r="D32" s="582"/>
      <c r="E32" s="580"/>
      <c r="F32" s="586"/>
      <c r="G32" s="587"/>
    </row>
    <row r="33" spans="1:7" ht="18" customHeight="1">
      <c r="A33" s="589"/>
      <c r="B33" s="580"/>
      <c r="C33" s="581"/>
      <c r="D33" s="582"/>
      <c r="E33" s="580"/>
      <c r="F33" s="586"/>
      <c r="G33" s="587"/>
    </row>
    <row r="34" spans="1:7" ht="18" customHeight="1" thickBot="1">
      <c r="A34" s="590"/>
      <c r="B34" s="583"/>
      <c r="C34" s="584"/>
      <c r="D34" s="585"/>
      <c r="E34" s="583"/>
      <c r="F34" s="584"/>
      <c r="G34" s="588"/>
    </row>
    <row r="35" spans="1:7" ht="18" customHeight="1">
      <c r="A35" s="572"/>
      <c r="B35" s="572"/>
      <c r="C35" s="573"/>
      <c r="D35" s="573"/>
      <c r="E35" s="573"/>
      <c r="F35" s="573"/>
      <c r="G35" s="573"/>
    </row>
    <row r="36" spans="1:7" ht="18" customHeight="1">
      <c r="A36" s="574" t="s">
        <v>264</v>
      </c>
      <c r="B36" s="575"/>
      <c r="C36" s="575"/>
      <c r="D36" s="575"/>
      <c r="E36" s="575"/>
      <c r="F36" s="575"/>
      <c r="G36" s="575"/>
    </row>
    <row r="37" spans="1:7" ht="12.75">
      <c r="A37" s="576">
        <f>+CONCATENATE(ZAKL_DATA!A44)</f>
      </c>
      <c r="B37" s="577"/>
      <c r="C37" s="577"/>
      <c r="D37" s="577"/>
      <c r="E37" s="577"/>
      <c r="F37" s="577"/>
      <c r="G37" s="577"/>
    </row>
    <row r="38" spans="1:7" ht="12.75">
      <c r="A38" s="578">
        <v>1</v>
      </c>
      <c r="B38" s="579"/>
      <c r="C38" s="579"/>
      <c r="D38" s="579"/>
      <c r="E38" s="579"/>
      <c r="F38" s="579"/>
      <c r="G38" s="579"/>
    </row>
    <row r="39" spans="1:7" ht="12.75">
      <c r="A39" s="6"/>
      <c r="B39" s="6"/>
      <c r="C39" s="6"/>
      <c r="D39" s="6"/>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row r="49" spans="1:7" ht="12.75">
      <c r="A49" s="6"/>
      <c r="B49" s="6"/>
      <c r="C49" s="6"/>
      <c r="D49" s="6"/>
      <c r="E49" s="6"/>
      <c r="F49" s="6"/>
      <c r="G49" s="6"/>
    </row>
    <row r="50" spans="1:7" ht="12.75">
      <c r="A50" s="6"/>
      <c r="B50" s="6"/>
      <c r="C50" s="6"/>
      <c r="D50" s="6"/>
      <c r="E50" s="6"/>
      <c r="F50" s="6"/>
      <c r="G50" s="6"/>
    </row>
    <row r="51" spans="1:7" ht="12.75">
      <c r="A51" s="6"/>
      <c r="B51" s="6"/>
      <c r="C51" s="6"/>
      <c r="D51" s="6"/>
      <c r="E51" s="6"/>
      <c r="F51" s="6"/>
      <c r="G51" s="6"/>
    </row>
    <row r="52" spans="1:7" ht="12.75">
      <c r="A52" s="6"/>
      <c r="B52" s="6"/>
      <c r="C52" s="6"/>
      <c r="D52" s="6"/>
      <c r="E52" s="6"/>
      <c r="F52" s="6"/>
      <c r="G52" s="6"/>
    </row>
    <row r="53" spans="1:7" ht="12.75">
      <c r="A53" s="6"/>
      <c r="B53" s="6"/>
      <c r="C53" s="6"/>
      <c r="D53" s="6"/>
      <c r="E53" s="6"/>
      <c r="F53" s="6"/>
      <c r="G53" s="6"/>
    </row>
    <row r="54" spans="1:7" ht="12.75">
      <c r="A54" s="6"/>
      <c r="B54" s="6"/>
      <c r="C54" s="6"/>
      <c r="D54" s="6"/>
      <c r="E54" s="6"/>
      <c r="F54" s="6"/>
      <c r="G54" s="6"/>
    </row>
    <row r="55" spans="1:7" ht="12.75">
      <c r="A55" s="6"/>
      <c r="B55" s="6"/>
      <c r="C55" s="6"/>
      <c r="D55" s="6"/>
      <c r="E55" s="6"/>
      <c r="F55" s="6"/>
      <c r="G55" s="6"/>
    </row>
    <row r="56" spans="1:7" ht="12.75">
      <c r="A56" s="6"/>
      <c r="B56" s="6"/>
      <c r="C56" s="6"/>
      <c r="D56" s="6"/>
      <c r="E56" s="6"/>
      <c r="F56" s="6"/>
      <c r="G56" s="6"/>
    </row>
    <row r="57" spans="1:7" ht="12.75">
      <c r="A57" s="6"/>
      <c r="B57" s="6"/>
      <c r="C57" s="6"/>
      <c r="D57" s="6"/>
      <c r="E57" s="6"/>
      <c r="F57" s="6"/>
      <c r="G57" s="6"/>
    </row>
    <row r="58" spans="1:7" ht="12.75">
      <c r="A58" s="6"/>
      <c r="B58" s="6"/>
      <c r="C58" s="6"/>
      <c r="D58" s="6"/>
      <c r="E58" s="6"/>
      <c r="F58" s="6"/>
      <c r="G58" s="6"/>
    </row>
    <row r="59" spans="1:7" ht="12.75">
      <c r="A59" s="6"/>
      <c r="B59" s="6"/>
      <c r="C59" s="6"/>
      <c r="D59" s="6"/>
      <c r="E59" s="6"/>
      <c r="F59" s="6"/>
      <c r="G59" s="6"/>
    </row>
    <row r="60" spans="1:7" ht="12.75">
      <c r="A60" s="6"/>
      <c r="B60" s="6"/>
      <c r="C60" s="6"/>
      <c r="D60" s="6"/>
      <c r="E60" s="6"/>
      <c r="F60" s="6"/>
      <c r="G60" s="6"/>
    </row>
    <row r="61" spans="1:7" ht="12.75">
      <c r="A61" s="6"/>
      <c r="B61" s="6"/>
      <c r="C61" s="6"/>
      <c r="D61" s="6"/>
      <c r="E61" s="6"/>
      <c r="F61" s="6"/>
      <c r="G61" s="6"/>
    </row>
    <row r="62" spans="1:7" ht="12.75">
      <c r="A62" s="6"/>
      <c r="B62" s="6"/>
      <c r="C62" s="6"/>
      <c r="D62" s="6"/>
      <c r="E62" s="6"/>
      <c r="F62" s="6"/>
      <c r="G62" s="6"/>
    </row>
    <row r="63" spans="1:7" ht="12.75">
      <c r="A63" s="6"/>
      <c r="B63" s="6"/>
      <c r="C63" s="6"/>
      <c r="D63" s="6"/>
      <c r="E63" s="6"/>
      <c r="F63" s="6"/>
      <c r="G63" s="6"/>
    </row>
    <row r="64" spans="1:7" ht="12.75">
      <c r="A64" s="6"/>
      <c r="B64" s="6"/>
      <c r="C64" s="6"/>
      <c r="D64" s="6"/>
      <c r="E64" s="6"/>
      <c r="F64" s="6"/>
      <c r="G64" s="6"/>
    </row>
    <row r="65" spans="1:7" ht="12.75">
      <c r="A65" s="6"/>
      <c r="B65" s="6"/>
      <c r="C65" s="6"/>
      <c r="D65" s="6"/>
      <c r="E65" s="6"/>
      <c r="F65" s="6"/>
      <c r="G65" s="6"/>
    </row>
    <row r="66" spans="1:7" ht="12.75">
      <c r="A66" s="6"/>
      <c r="B66" s="6"/>
      <c r="C66" s="6"/>
      <c r="D66" s="6"/>
      <c r="E66" s="6"/>
      <c r="F66" s="6"/>
      <c r="G66" s="6"/>
    </row>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sheetData>
  <sheetProtection password="EF65" sheet="1"/>
  <mergeCells count="42">
    <mergeCell ref="A1:G2"/>
    <mergeCell ref="A3:G4"/>
    <mergeCell ref="A5:G5"/>
    <mergeCell ref="A6:G6"/>
    <mergeCell ref="A7:C7"/>
    <mergeCell ref="D7:D11"/>
    <mergeCell ref="E7:G7"/>
    <mergeCell ref="A8:C9"/>
    <mergeCell ref="E8:G8"/>
    <mergeCell ref="E9:G9"/>
    <mergeCell ref="B10:C10"/>
    <mergeCell ref="E10:G10"/>
    <mergeCell ref="B11:C11"/>
    <mergeCell ref="E11:G11"/>
    <mergeCell ref="A15:G15"/>
    <mergeCell ref="A16:D16"/>
    <mergeCell ref="A25:G25"/>
    <mergeCell ref="A26:B26"/>
    <mergeCell ref="C26:G26"/>
    <mergeCell ref="A17:D17"/>
    <mergeCell ref="A18:G18"/>
    <mergeCell ref="A12:G12"/>
    <mergeCell ref="A13:C13"/>
    <mergeCell ref="D13:G13"/>
    <mergeCell ref="A14:C14"/>
    <mergeCell ref="D14:G14"/>
    <mergeCell ref="A19:D19"/>
    <mergeCell ref="A20:D20"/>
    <mergeCell ref="A21:D21"/>
    <mergeCell ref="A22:D22"/>
    <mergeCell ref="A23:G23"/>
    <mergeCell ref="A24:G24"/>
    <mergeCell ref="A27:G27"/>
    <mergeCell ref="A36:G36"/>
    <mergeCell ref="A37:G37"/>
    <mergeCell ref="A38:G38"/>
    <mergeCell ref="B29:D34"/>
    <mergeCell ref="E29:G34"/>
    <mergeCell ref="A33:A34"/>
    <mergeCell ref="A35:G35"/>
    <mergeCell ref="B28:D28"/>
    <mergeCell ref="E28:G28"/>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2" r:id="rId3"/>
  <legacyDrawing r:id="rId2"/>
</worksheet>
</file>

<file path=xl/worksheets/sheet6.xml><?xml version="1.0" encoding="utf-8"?>
<worksheet xmlns="http://schemas.openxmlformats.org/spreadsheetml/2006/main" xmlns:r="http://schemas.openxmlformats.org/officeDocument/2006/relationships">
  <sheetPr>
    <tabColor rgb="FFFFCCCC"/>
    <outlinePr summaryBelow="0" summaryRight="0"/>
    <pageSetUpPr fitToPage="1"/>
  </sheetPr>
  <dimension ref="A1:AQ206"/>
  <sheetViews>
    <sheetView showOutlineSymbols="0" zoomScalePageLayoutView="0" workbookViewId="0" topLeftCell="A1">
      <selection activeCell="I15" sqref="I15"/>
    </sheetView>
  </sheetViews>
  <sheetFormatPr defaultColWidth="9.140625" defaultRowHeight="12.75"/>
  <cols>
    <col min="1" max="3" width="2.7109375" style="1" customWidth="1"/>
    <col min="4" max="4" width="23.140625" style="1" customWidth="1"/>
    <col min="5" max="5" width="5.7109375" style="2" customWidth="1"/>
    <col min="6" max="6" width="10.7109375" style="2" customWidth="1"/>
    <col min="7" max="7" width="5.7109375" style="2" customWidth="1"/>
    <col min="8" max="8" width="5.57421875" style="1" customWidth="1"/>
    <col min="9" max="12" width="10.28125" style="1" customWidth="1"/>
    <col min="13" max="39" width="9.140625" style="3" customWidth="1"/>
  </cols>
  <sheetData>
    <row r="1" spans="1:12" ht="24" customHeight="1">
      <c r="A1" s="690" t="s">
        <v>261</v>
      </c>
      <c r="B1" s="690"/>
      <c r="C1" s="690"/>
      <c r="D1" s="690"/>
      <c r="E1" s="694" t="s">
        <v>222</v>
      </c>
      <c r="F1" s="694"/>
      <c r="G1" s="694"/>
      <c r="H1" s="694"/>
      <c r="I1" s="694"/>
      <c r="J1" s="662"/>
      <c r="K1" s="692" t="s">
        <v>234</v>
      </c>
      <c r="L1" s="693"/>
    </row>
    <row r="2" spans="1:12" ht="18.75" customHeight="1">
      <c r="A2" s="691"/>
      <c r="B2" s="691"/>
      <c r="C2" s="691"/>
      <c r="D2" s="691"/>
      <c r="E2" s="666" t="s">
        <v>961</v>
      </c>
      <c r="F2" s="667"/>
      <c r="G2" s="667"/>
      <c r="H2" s="667"/>
      <c r="I2" s="667"/>
      <c r="J2" s="663"/>
      <c r="K2" s="695" t="str">
        <f>+CONCATENATE(ZAKL_DATA!D4,ZAKL_DATA!B5," ",ZAKL_DATA!B4,ZAKL_DATA!D7," ",ZAKL_DATA!B7)</f>
        <v>  </v>
      </c>
      <c r="L2" s="695"/>
    </row>
    <row r="3" spans="1:12" ht="18.75" customHeight="1">
      <c r="A3" s="668"/>
      <c r="B3" s="669"/>
      <c r="C3" s="669"/>
      <c r="D3" s="669"/>
      <c r="E3" s="665" t="str">
        <f>+ZAV!A3</f>
        <v>ke dni 31. prosince 2016</v>
      </c>
      <c r="F3" s="665"/>
      <c r="G3" s="665"/>
      <c r="H3" s="665"/>
      <c r="I3" s="665"/>
      <c r="J3" s="663"/>
      <c r="K3" s="696"/>
      <c r="L3" s="696"/>
    </row>
    <row r="4" spans="1:12" ht="13.5" thickBot="1">
      <c r="A4" s="781"/>
      <c r="B4" s="782"/>
      <c r="C4" s="782"/>
      <c r="D4" s="782"/>
      <c r="E4" s="680" t="s">
        <v>150</v>
      </c>
      <c r="F4" s="680"/>
      <c r="G4" s="680"/>
      <c r="H4" s="680"/>
      <c r="I4" s="680"/>
      <c r="J4" s="663"/>
      <c r="K4" s="681" t="s">
        <v>235</v>
      </c>
      <c r="L4" s="682"/>
    </row>
    <row r="5" spans="1:12" ht="12.75">
      <c r="A5" s="782"/>
      <c r="B5" s="782"/>
      <c r="C5" s="782"/>
      <c r="D5" s="782"/>
      <c r="E5" s="684" t="s">
        <v>233</v>
      </c>
      <c r="F5" s="685"/>
      <c r="G5" s="685"/>
      <c r="H5" s="685"/>
      <c r="I5" s="686"/>
      <c r="J5" s="663"/>
      <c r="K5" s="683"/>
      <c r="L5" s="683"/>
    </row>
    <row r="6" spans="1:12" ht="12.75">
      <c r="A6" s="782"/>
      <c r="B6" s="782"/>
      <c r="C6" s="782"/>
      <c r="D6" s="782"/>
      <c r="E6" s="687"/>
      <c r="F6" s="688"/>
      <c r="G6" s="688"/>
      <c r="H6" s="688"/>
      <c r="I6" s="689"/>
      <c r="J6" s="663"/>
      <c r="K6" s="679" t="str">
        <f>+CONCATENATE(ZAKL_DATA!B16," ",ZAKL_DATA!B17)</f>
        <v> </v>
      </c>
      <c r="L6" s="679"/>
    </row>
    <row r="7" spans="1:12" ht="12.75">
      <c r="A7" s="782"/>
      <c r="B7" s="782"/>
      <c r="C7" s="782"/>
      <c r="D7" s="782"/>
      <c r="E7" s="774">
        <f>+CONCATENATE(ZAKL_DATA!B10,ZAKL_DATA!D10)</f>
      </c>
      <c r="F7" s="775"/>
      <c r="G7" s="775"/>
      <c r="H7" s="775"/>
      <c r="I7" s="776"/>
      <c r="J7" s="663"/>
      <c r="K7" s="679">
        <f>+ZAKL_DATA!B18</f>
        <v>0</v>
      </c>
      <c r="L7" s="679"/>
    </row>
    <row r="8" spans="1:12" ht="13.5" thickBot="1">
      <c r="A8" s="786"/>
      <c r="B8" s="787"/>
      <c r="C8" s="787"/>
      <c r="D8" s="787"/>
      <c r="E8" s="777"/>
      <c r="F8" s="778"/>
      <c r="G8" s="778"/>
      <c r="H8" s="778"/>
      <c r="I8" s="779"/>
      <c r="J8" s="664"/>
      <c r="K8" s="650">
        <f>+ZAKL_DATA!B19</f>
        <v>0</v>
      </c>
      <c r="L8" s="651"/>
    </row>
    <row r="9" spans="1:12" ht="13.5" thickBot="1">
      <c r="A9" s="787"/>
      <c r="B9" s="787"/>
      <c r="C9" s="787"/>
      <c r="D9" s="787"/>
      <c r="E9" s="63"/>
      <c r="F9" s="63"/>
      <c r="G9" s="63"/>
      <c r="H9" s="63"/>
      <c r="I9" s="63"/>
      <c r="J9" s="664"/>
      <c r="K9" s="677"/>
      <c r="L9" s="678"/>
    </row>
    <row r="10" spans="1:12" ht="12" customHeight="1">
      <c r="A10" s="788" t="s">
        <v>223</v>
      </c>
      <c r="B10" s="760"/>
      <c r="C10" s="761"/>
      <c r="D10" s="759" t="s">
        <v>151</v>
      </c>
      <c r="E10" s="760"/>
      <c r="F10" s="760"/>
      <c r="G10" s="761"/>
      <c r="H10" s="64" t="s">
        <v>154</v>
      </c>
      <c r="I10" s="759" t="s">
        <v>224</v>
      </c>
      <c r="J10" s="760"/>
      <c r="K10" s="761"/>
      <c r="L10" s="65" t="s">
        <v>179</v>
      </c>
    </row>
    <row r="11" spans="1:12" ht="12" customHeight="1">
      <c r="A11" s="670" t="s">
        <v>144</v>
      </c>
      <c r="B11" s="671"/>
      <c r="C11" s="672"/>
      <c r="D11" s="652" t="s">
        <v>152</v>
      </c>
      <c r="E11" s="653"/>
      <c r="F11" s="653"/>
      <c r="G11" s="654"/>
      <c r="H11" s="659" t="s">
        <v>155</v>
      </c>
      <c r="I11" s="762"/>
      <c r="J11" s="763"/>
      <c r="K11" s="764"/>
      <c r="L11" s="69" t="s">
        <v>180</v>
      </c>
    </row>
    <row r="12" spans="1:12" ht="12" customHeight="1">
      <c r="A12" s="673"/>
      <c r="B12" s="671"/>
      <c r="C12" s="672"/>
      <c r="D12" s="655"/>
      <c r="E12" s="653"/>
      <c r="F12" s="653"/>
      <c r="G12" s="654"/>
      <c r="H12" s="660"/>
      <c r="I12" s="70" t="s">
        <v>176</v>
      </c>
      <c r="J12" s="68" t="s">
        <v>177</v>
      </c>
      <c r="K12" s="66" t="s">
        <v>178</v>
      </c>
      <c r="L12" s="71" t="s">
        <v>178</v>
      </c>
    </row>
    <row r="13" spans="1:12" ht="12" customHeight="1" thickBot="1">
      <c r="A13" s="674"/>
      <c r="B13" s="675"/>
      <c r="C13" s="676"/>
      <c r="D13" s="656"/>
      <c r="E13" s="657"/>
      <c r="F13" s="657"/>
      <c r="G13" s="658"/>
      <c r="H13" s="661"/>
      <c r="I13" s="72">
        <v>1</v>
      </c>
      <c r="J13" s="73">
        <v>2</v>
      </c>
      <c r="K13" s="74">
        <v>3</v>
      </c>
      <c r="L13" s="75">
        <v>4</v>
      </c>
    </row>
    <row r="14" spans="1:12" ht="18" customHeight="1">
      <c r="A14" s="697"/>
      <c r="B14" s="698"/>
      <c r="C14" s="699"/>
      <c r="D14" s="783" t="s">
        <v>249</v>
      </c>
      <c r="E14" s="784"/>
      <c r="F14" s="784"/>
      <c r="G14" s="785"/>
      <c r="H14" s="76" t="s">
        <v>156</v>
      </c>
      <c r="I14" s="77">
        <f>IF(OR(+I15+I16+I20+I25&gt;800,+'V1'!K41&gt;400),T("LIMIT"),+I15+I16+I20+I25)</f>
        <v>0</v>
      </c>
      <c r="J14" s="77">
        <f>+J15+J16+J20+J25</f>
        <v>0</v>
      </c>
      <c r="K14" s="77">
        <f>IF(OR(+K15+K16+K20+K25&gt;800,+'V1'!K41&gt;400),T("LIMIT"),+K15+K16+K20+K25)</f>
        <v>0</v>
      </c>
      <c r="L14" s="77">
        <f>IF(OR(+L15+L16+L20+L25&gt;800,+'V1'!L41&gt;400),T("LIMIT"),+L15+L16+L20+L25)</f>
        <v>0</v>
      </c>
    </row>
    <row r="15" spans="1:12" ht="18" customHeight="1">
      <c r="A15" s="9" t="s">
        <v>142</v>
      </c>
      <c r="B15" s="752"/>
      <c r="C15" s="753"/>
      <c r="D15" s="747" t="s">
        <v>236</v>
      </c>
      <c r="E15" s="769"/>
      <c r="F15" s="769"/>
      <c r="G15" s="770"/>
      <c r="H15" s="80" t="s">
        <v>157</v>
      </c>
      <c r="I15" s="11">
        <f>+UCETNI_DATA!M111</f>
        <v>0</v>
      </c>
      <c r="J15" s="11">
        <v>0</v>
      </c>
      <c r="K15" s="81">
        <f aca="true" t="shared" si="0" ref="K15:K24">I15+J15</f>
        <v>0</v>
      </c>
      <c r="L15" s="82">
        <v>0</v>
      </c>
    </row>
    <row r="16" spans="1:12" ht="18" customHeight="1">
      <c r="A16" s="9" t="s">
        <v>143</v>
      </c>
      <c r="B16" s="752"/>
      <c r="C16" s="753"/>
      <c r="D16" s="747" t="s">
        <v>248</v>
      </c>
      <c r="E16" s="769"/>
      <c r="F16" s="769"/>
      <c r="G16" s="770"/>
      <c r="H16" s="80" t="s">
        <v>158</v>
      </c>
      <c r="I16" s="83">
        <f>+SUM(I17:I19)</f>
        <v>0</v>
      </c>
      <c r="J16" s="83">
        <f>+SUM(J17:J19)</f>
        <v>0</v>
      </c>
      <c r="K16" s="83">
        <f t="shared" si="0"/>
        <v>0</v>
      </c>
      <c r="L16" s="84">
        <f>+SUM(L17:L19)</f>
        <v>0</v>
      </c>
    </row>
    <row r="17" spans="1:12" ht="18" customHeight="1">
      <c r="A17" s="9" t="s">
        <v>143</v>
      </c>
      <c r="B17" s="78" t="s">
        <v>145</v>
      </c>
      <c r="C17" s="78"/>
      <c r="D17" s="633" t="s">
        <v>229</v>
      </c>
      <c r="E17" s="711"/>
      <c r="F17" s="711"/>
      <c r="G17" s="712"/>
      <c r="H17" s="80" t="s">
        <v>159</v>
      </c>
      <c r="I17" s="11">
        <f>+SUM(UCETNI_DATA!M2:M6)+UCETNI_DATA!M14+UCETNI_DATA!M17</f>
        <v>0</v>
      </c>
      <c r="J17" s="11">
        <f>+SUM(UCETNI_DATA!M28:M32)+UCETNI_DATA!M38+UCETNI_DATA!M40</f>
        <v>0</v>
      </c>
      <c r="K17" s="81">
        <f t="shared" si="0"/>
        <v>0</v>
      </c>
      <c r="L17" s="82">
        <v>0</v>
      </c>
    </row>
    <row r="18" spans="1:12" ht="18" customHeight="1">
      <c r="A18" s="60" t="s">
        <v>143</v>
      </c>
      <c r="B18" s="86" t="s">
        <v>146</v>
      </c>
      <c r="C18" s="86"/>
      <c r="D18" s="633" t="s">
        <v>239</v>
      </c>
      <c r="E18" s="711"/>
      <c r="F18" s="711"/>
      <c r="G18" s="712"/>
      <c r="H18" s="80" t="s">
        <v>160</v>
      </c>
      <c r="I18" s="11">
        <v>0</v>
      </c>
      <c r="J18" s="11">
        <f>+SUM(UCETNI_DATA!M33:M37)+UCETNI_DATA!M45+UCETNI_DATA!M39+UCETNI_DATA!M41+UCETNI_DATA!M42</f>
        <v>0</v>
      </c>
      <c r="K18" s="81">
        <f t="shared" si="0"/>
        <v>0</v>
      </c>
      <c r="L18" s="82">
        <v>0</v>
      </c>
    </row>
    <row r="19" spans="1:12" ht="18" customHeight="1">
      <c r="A19" s="9" t="s">
        <v>143</v>
      </c>
      <c r="B19" s="78" t="s">
        <v>147</v>
      </c>
      <c r="C19" s="79"/>
      <c r="D19" s="771" t="s">
        <v>240</v>
      </c>
      <c r="E19" s="772"/>
      <c r="F19" s="772"/>
      <c r="G19" s="773"/>
      <c r="H19" s="10" t="s">
        <v>161</v>
      </c>
      <c r="I19" s="11">
        <f>+SUM(UCETNI_DATA!M20:M27)+UCETNI_DATA!M16+UCETNI_DATA!M19</f>
        <v>0</v>
      </c>
      <c r="J19" s="11">
        <f>+UCETNI_DATA!M43</f>
        <v>0</v>
      </c>
      <c r="K19" s="81">
        <f t="shared" si="0"/>
        <v>0</v>
      </c>
      <c r="L19" s="82">
        <v>0</v>
      </c>
    </row>
    <row r="20" spans="1:12" ht="18" customHeight="1">
      <c r="A20" s="9" t="s">
        <v>181</v>
      </c>
      <c r="B20" s="78"/>
      <c r="C20" s="79"/>
      <c r="D20" s="747" t="s">
        <v>250</v>
      </c>
      <c r="E20" s="765"/>
      <c r="F20" s="765"/>
      <c r="G20" s="766"/>
      <c r="H20" s="10" t="s">
        <v>162</v>
      </c>
      <c r="I20" s="83">
        <f>+SUM(I21:I24)</f>
        <v>0</v>
      </c>
      <c r="J20" s="83">
        <f>+SUM(J21:J24)</f>
        <v>0</v>
      </c>
      <c r="K20" s="83">
        <f t="shared" si="0"/>
        <v>0</v>
      </c>
      <c r="L20" s="84">
        <f>+SUM(L21:L24)</f>
        <v>0</v>
      </c>
    </row>
    <row r="21" spans="1:14" ht="18" customHeight="1">
      <c r="A21" s="9" t="s">
        <v>181</v>
      </c>
      <c r="B21" s="78" t="s">
        <v>145</v>
      </c>
      <c r="C21" s="79"/>
      <c r="D21" s="633" t="s">
        <v>237</v>
      </c>
      <c r="E21" s="754"/>
      <c r="F21" s="754"/>
      <c r="G21" s="755"/>
      <c r="H21" s="10" t="s">
        <v>163</v>
      </c>
      <c r="I21" s="11">
        <f>+SUM(UCETNI_DATA!M46:M58)</f>
        <v>0</v>
      </c>
      <c r="J21" s="11">
        <f>+SUM(UCETNI_DATA!M59:M67)</f>
        <v>0</v>
      </c>
      <c r="K21" s="81">
        <f t="shared" si="0"/>
        <v>0</v>
      </c>
      <c r="L21" s="82">
        <v>0</v>
      </c>
      <c r="N21" s="536"/>
    </row>
    <row r="22" spans="1:12" ht="18" customHeight="1">
      <c r="A22" s="9" t="s">
        <v>181</v>
      </c>
      <c r="B22" s="78" t="s">
        <v>146</v>
      </c>
      <c r="C22" s="79"/>
      <c r="D22" s="633" t="s">
        <v>932</v>
      </c>
      <c r="E22" s="634"/>
      <c r="F22" s="634"/>
      <c r="G22" s="635"/>
      <c r="H22" s="10" t="s">
        <v>164</v>
      </c>
      <c r="I22" s="11">
        <f>+SUM(UCETNI_DATA!M84:M91)+SUM(UCETNI_DATA!M98:M117)+SUM(UCETNI_DATA!M125:M137)+UCETNI_DATA!M149+UCETNI_DATA!M150+SUM(UCETNI_DATA!M144:M145)+UCETNI_DATA!M180</f>
        <v>0</v>
      </c>
      <c r="J22" s="11">
        <f>+SUM(UCETNI_DATA!M148)</f>
        <v>0</v>
      </c>
      <c r="K22" s="81">
        <f t="shared" si="0"/>
        <v>0</v>
      </c>
      <c r="L22" s="82">
        <v>0</v>
      </c>
    </row>
    <row r="23" spans="1:12" ht="18" customHeight="1">
      <c r="A23" s="9" t="s">
        <v>181</v>
      </c>
      <c r="B23" s="78" t="s">
        <v>147</v>
      </c>
      <c r="C23" s="79"/>
      <c r="D23" s="633" t="s">
        <v>183</v>
      </c>
      <c r="E23" s="634"/>
      <c r="F23" s="634"/>
      <c r="G23" s="635"/>
      <c r="H23" s="10" t="s">
        <v>165</v>
      </c>
      <c r="I23" s="11">
        <f>+SUM(UCETNI_DATA!M75:M82)</f>
        <v>0</v>
      </c>
      <c r="J23" s="11">
        <f>+UCETNI_DATA!M83</f>
        <v>0</v>
      </c>
      <c r="K23" s="81">
        <f t="shared" si="0"/>
        <v>0</v>
      </c>
      <c r="L23" s="82">
        <v>0</v>
      </c>
    </row>
    <row r="24" spans="1:12" ht="18" customHeight="1">
      <c r="A24" s="9" t="s">
        <v>181</v>
      </c>
      <c r="B24" s="85" t="s">
        <v>148</v>
      </c>
      <c r="C24" s="79"/>
      <c r="D24" s="633" t="s">
        <v>933</v>
      </c>
      <c r="E24" s="634"/>
      <c r="F24" s="634"/>
      <c r="G24" s="635"/>
      <c r="H24" s="10" t="s">
        <v>166</v>
      </c>
      <c r="I24" s="11">
        <f>+SUM(UCETNI_DATA!M68:M70)</f>
        <v>0</v>
      </c>
      <c r="J24" s="11">
        <v>0</v>
      </c>
      <c r="K24" s="81">
        <f t="shared" si="0"/>
        <v>0</v>
      </c>
      <c r="L24" s="82">
        <v>0</v>
      </c>
    </row>
    <row r="25" spans="1:12" ht="18" customHeight="1" thickBot="1">
      <c r="A25" s="87" t="s">
        <v>182</v>
      </c>
      <c r="B25" s="88" t="s">
        <v>145</v>
      </c>
      <c r="C25" s="89"/>
      <c r="D25" s="708" t="s">
        <v>238</v>
      </c>
      <c r="E25" s="709"/>
      <c r="F25" s="709"/>
      <c r="G25" s="710"/>
      <c r="H25" s="61" t="s">
        <v>167</v>
      </c>
      <c r="I25" s="90">
        <f>+UCETNI_DATA!M139+UCETNI_DATA!M140+UCETNI_DATA!M143</f>
        <v>0</v>
      </c>
      <c r="J25" s="90">
        <v>0</v>
      </c>
      <c r="K25" s="83">
        <f>I25+J25</f>
        <v>0</v>
      </c>
      <c r="L25" s="91">
        <v>0</v>
      </c>
    </row>
    <row r="26" spans="1:12" ht="12" customHeight="1" thickBot="1">
      <c r="A26" s="716"/>
      <c r="B26" s="717"/>
      <c r="C26" s="717"/>
      <c r="D26" s="717"/>
      <c r="E26" s="717"/>
      <c r="F26" s="717"/>
      <c r="G26" s="717"/>
      <c r="H26" s="717"/>
      <c r="I26" s="717"/>
      <c r="J26" s="717"/>
      <c r="K26" s="717"/>
      <c r="L26" s="717"/>
    </row>
    <row r="27" spans="1:43" ht="12" customHeight="1">
      <c r="A27" s="703" t="s">
        <v>223</v>
      </c>
      <c r="B27" s="704"/>
      <c r="C27" s="705"/>
      <c r="D27" s="643" t="s">
        <v>189</v>
      </c>
      <c r="E27" s="756"/>
      <c r="F27" s="756"/>
      <c r="G27" s="645"/>
      <c r="H27" s="92" t="s">
        <v>154</v>
      </c>
      <c r="I27" s="643" t="s">
        <v>241</v>
      </c>
      <c r="J27" s="645"/>
      <c r="K27" s="641" t="s">
        <v>242</v>
      </c>
      <c r="L27" s="642"/>
      <c r="AN27" s="3"/>
      <c r="AO27" s="3"/>
      <c r="AP27" s="3"/>
      <c r="AQ27" s="3"/>
    </row>
    <row r="28" spans="1:43" ht="12" customHeight="1">
      <c r="A28" s="703" t="s">
        <v>144</v>
      </c>
      <c r="B28" s="706"/>
      <c r="C28" s="705"/>
      <c r="D28" s="643" t="s">
        <v>152</v>
      </c>
      <c r="E28" s="559"/>
      <c r="F28" s="559"/>
      <c r="G28" s="713"/>
      <c r="H28" s="767" t="s">
        <v>155</v>
      </c>
      <c r="I28" s="643" t="s">
        <v>180</v>
      </c>
      <c r="J28" s="645"/>
      <c r="K28" s="643" t="s">
        <v>180</v>
      </c>
      <c r="L28" s="644"/>
      <c r="AN28" s="3"/>
      <c r="AO28" s="3"/>
      <c r="AP28" s="3"/>
      <c r="AQ28" s="3"/>
    </row>
    <row r="29" spans="1:43" ht="12" customHeight="1" thickBot="1">
      <c r="A29" s="707"/>
      <c r="B29" s="704"/>
      <c r="C29" s="705"/>
      <c r="D29" s="714"/>
      <c r="E29" s="715"/>
      <c r="F29" s="715"/>
      <c r="G29" s="713"/>
      <c r="H29" s="768"/>
      <c r="I29" s="643">
        <v>5</v>
      </c>
      <c r="J29" s="713"/>
      <c r="K29" s="718">
        <v>6</v>
      </c>
      <c r="L29" s="719"/>
      <c r="AN29" s="3"/>
      <c r="AO29" s="3"/>
      <c r="AP29" s="3"/>
      <c r="AQ29" s="3"/>
    </row>
    <row r="30" spans="1:43" ht="18" customHeight="1">
      <c r="A30" s="700"/>
      <c r="B30" s="701"/>
      <c r="C30" s="702"/>
      <c r="D30" s="743" t="s">
        <v>843</v>
      </c>
      <c r="E30" s="744"/>
      <c r="F30" s="744"/>
      <c r="G30" s="745"/>
      <c r="H30" s="93" t="s">
        <v>168</v>
      </c>
      <c r="I30" s="720">
        <f>+I31+I39+I44</f>
        <v>0</v>
      </c>
      <c r="J30" s="745"/>
      <c r="K30" s="720">
        <f>+K31+K39+K44</f>
        <v>0</v>
      </c>
      <c r="L30" s="721"/>
      <c r="AN30" s="3"/>
      <c r="AO30" s="3"/>
      <c r="AP30" s="3"/>
      <c r="AQ30" s="3"/>
    </row>
    <row r="31" spans="1:43" ht="18" customHeight="1">
      <c r="A31" s="94" t="s">
        <v>142</v>
      </c>
      <c r="B31" s="750"/>
      <c r="C31" s="751"/>
      <c r="D31" s="746" t="s">
        <v>844</v>
      </c>
      <c r="E31" s="634"/>
      <c r="F31" s="634"/>
      <c r="G31" s="635"/>
      <c r="H31" s="10" t="s">
        <v>169</v>
      </c>
      <c r="I31" s="639">
        <f>+SUM(I32:J37)</f>
        <v>0</v>
      </c>
      <c r="J31" s="635"/>
      <c r="K31" s="639">
        <f>+SUM(K32:L37)</f>
        <v>0</v>
      </c>
      <c r="L31" s="640"/>
      <c r="AN31" s="3"/>
      <c r="AO31" s="3"/>
      <c r="AP31" s="3"/>
      <c r="AQ31" s="3"/>
    </row>
    <row r="32" spans="1:12" ht="18" customHeight="1">
      <c r="A32" s="94" t="s">
        <v>142</v>
      </c>
      <c r="B32" s="78" t="s">
        <v>145</v>
      </c>
      <c r="C32" s="79"/>
      <c r="D32" s="633" t="s">
        <v>225</v>
      </c>
      <c r="E32" s="634"/>
      <c r="F32" s="634"/>
      <c r="G32" s="635"/>
      <c r="H32" s="10" t="s">
        <v>170</v>
      </c>
      <c r="I32" s="636">
        <f>+UCETNI_DATA!N151+UCETNI_DATA!N158+UCETNI_DATA!N76+UCETNI_DATA!N181</f>
        <v>0</v>
      </c>
      <c r="J32" s="637"/>
      <c r="K32" s="636">
        <v>0</v>
      </c>
      <c r="L32" s="638"/>
    </row>
    <row r="33" spans="1:12" ht="18" customHeight="1">
      <c r="A33" s="94" t="s">
        <v>142</v>
      </c>
      <c r="B33" s="78" t="s">
        <v>146</v>
      </c>
      <c r="C33" s="79"/>
      <c r="D33" s="633" t="s">
        <v>934</v>
      </c>
      <c r="E33" s="634"/>
      <c r="F33" s="634"/>
      <c r="G33" s="635"/>
      <c r="H33" s="10" t="s">
        <v>171</v>
      </c>
      <c r="I33" s="636">
        <f>+SUM(UCETNI_DATA!N152:N157)</f>
        <v>0</v>
      </c>
      <c r="J33" s="637"/>
      <c r="K33" s="636">
        <v>0</v>
      </c>
      <c r="L33" s="638"/>
    </row>
    <row r="34" spans="1:12" ht="18" customHeight="1">
      <c r="A34" s="94" t="s">
        <v>142</v>
      </c>
      <c r="B34" s="78" t="s">
        <v>147</v>
      </c>
      <c r="C34" s="79"/>
      <c r="D34" s="633" t="s">
        <v>563</v>
      </c>
      <c r="E34" s="634"/>
      <c r="F34" s="634"/>
      <c r="G34" s="635"/>
      <c r="H34" s="10" t="s">
        <v>172</v>
      </c>
      <c r="I34" s="636">
        <f>+SUM(UCETNI_DATA!N159:N164)</f>
        <v>0</v>
      </c>
      <c r="J34" s="637"/>
      <c r="K34" s="636">
        <v>0</v>
      </c>
      <c r="L34" s="638"/>
    </row>
    <row r="35" spans="1:12" ht="18" customHeight="1">
      <c r="A35" s="94" t="s">
        <v>142</v>
      </c>
      <c r="B35" s="85" t="s">
        <v>148</v>
      </c>
      <c r="C35" s="79"/>
      <c r="D35" s="633" t="s">
        <v>243</v>
      </c>
      <c r="E35" s="634"/>
      <c r="F35" s="634"/>
      <c r="G35" s="635"/>
      <c r="H35" s="10" t="s">
        <v>173</v>
      </c>
      <c r="I35" s="636">
        <f>+SUM(UCETNI_DATA!N165:N167)</f>
        <v>0</v>
      </c>
      <c r="J35" s="637"/>
      <c r="K35" s="636">
        <v>0</v>
      </c>
      <c r="L35" s="638"/>
    </row>
    <row r="36" spans="1:12" ht="13.5" customHeight="1">
      <c r="A36" s="789" t="s">
        <v>142</v>
      </c>
      <c r="B36" s="740" t="s">
        <v>149</v>
      </c>
      <c r="C36" s="757">
        <v>1</v>
      </c>
      <c r="D36" s="727" t="s">
        <v>244</v>
      </c>
      <c r="E36" s="728"/>
      <c r="F36" s="728"/>
      <c r="G36" s="729"/>
      <c r="H36" s="735" t="s">
        <v>174</v>
      </c>
      <c r="I36" s="646">
        <f>+K14-I39-I44-SUM(I32:J35)+I38</f>
        <v>0</v>
      </c>
      <c r="J36" s="737"/>
      <c r="K36" s="646">
        <f>+L14-K39-K44-SUM(K32:L35)+K38</f>
        <v>0</v>
      </c>
      <c r="L36" s="647"/>
    </row>
    <row r="37" spans="1:12" ht="13.5" customHeight="1">
      <c r="A37" s="790"/>
      <c r="B37" s="741"/>
      <c r="C37" s="758"/>
      <c r="D37" s="730" t="s">
        <v>566</v>
      </c>
      <c r="E37" s="731"/>
      <c r="F37" s="731"/>
      <c r="G37" s="732"/>
      <c r="H37" s="736"/>
      <c r="I37" s="648"/>
      <c r="J37" s="738"/>
      <c r="K37" s="648"/>
      <c r="L37" s="649"/>
    </row>
    <row r="38" spans="1:12" ht="18" customHeight="1">
      <c r="A38" s="94" t="s">
        <v>142</v>
      </c>
      <c r="B38" s="85" t="s">
        <v>149</v>
      </c>
      <c r="C38" s="251">
        <v>2</v>
      </c>
      <c r="D38" s="633" t="s">
        <v>565</v>
      </c>
      <c r="E38" s="634"/>
      <c r="F38" s="634"/>
      <c r="G38" s="635"/>
      <c r="H38" s="10" t="s">
        <v>175</v>
      </c>
      <c r="I38" s="636">
        <f>+UCETNI_DATA!N168</f>
        <v>0</v>
      </c>
      <c r="J38" s="637"/>
      <c r="K38" s="636">
        <v>0</v>
      </c>
      <c r="L38" s="638"/>
    </row>
    <row r="39" spans="1:12" ht="18" customHeight="1">
      <c r="A39" s="494" t="s">
        <v>935</v>
      </c>
      <c r="B39" s="85"/>
      <c r="C39" s="79"/>
      <c r="D39" s="747" t="s">
        <v>936</v>
      </c>
      <c r="E39" s="748"/>
      <c r="F39" s="748"/>
      <c r="G39" s="749"/>
      <c r="H39" s="10" t="s">
        <v>184</v>
      </c>
      <c r="I39" s="639">
        <f>+SUM(I40:J41)</f>
        <v>0</v>
      </c>
      <c r="J39" s="635"/>
      <c r="K39" s="639">
        <f>+SUM(K40:L41)</f>
        <v>0</v>
      </c>
      <c r="L39" s="640"/>
    </row>
    <row r="40" spans="1:12" ht="18" customHeight="1">
      <c r="A40" s="9" t="s">
        <v>143</v>
      </c>
      <c r="B40" s="78" t="s">
        <v>145</v>
      </c>
      <c r="C40" s="79"/>
      <c r="D40" s="633" t="s">
        <v>245</v>
      </c>
      <c r="E40" s="634"/>
      <c r="F40" s="634"/>
      <c r="G40" s="635"/>
      <c r="H40" s="10" t="s">
        <v>185</v>
      </c>
      <c r="I40" s="636">
        <f>+SUM(UCETNI_DATA!N169:N171)</f>
        <v>0</v>
      </c>
      <c r="J40" s="637"/>
      <c r="K40" s="636">
        <v>0</v>
      </c>
      <c r="L40" s="638"/>
    </row>
    <row r="41" spans="1:12" ht="18" customHeight="1">
      <c r="A41" s="9" t="s">
        <v>181</v>
      </c>
      <c r="B41" s="750"/>
      <c r="C41" s="751"/>
      <c r="D41" s="747" t="s">
        <v>937</v>
      </c>
      <c r="E41" s="748"/>
      <c r="F41" s="748"/>
      <c r="G41" s="749"/>
      <c r="H41" s="10" t="s">
        <v>186</v>
      </c>
      <c r="I41" s="733">
        <f>+I42+I43</f>
        <v>0</v>
      </c>
      <c r="J41" s="734"/>
      <c r="K41" s="733">
        <f>+K42+K43</f>
        <v>0</v>
      </c>
      <c r="L41" s="739"/>
    </row>
    <row r="42" spans="1:12" ht="18" customHeight="1">
      <c r="A42" s="9" t="s">
        <v>143</v>
      </c>
      <c r="B42" s="78" t="s">
        <v>146</v>
      </c>
      <c r="C42" s="79"/>
      <c r="D42" s="633" t="s">
        <v>247</v>
      </c>
      <c r="E42" s="634"/>
      <c r="F42" s="634"/>
      <c r="G42" s="635"/>
      <c r="H42" s="10" t="s">
        <v>187</v>
      </c>
      <c r="I42" s="636">
        <f>+SUM(UCETNI_DATA!N172:N180)+UCETNI_DATA!N147</f>
        <v>0</v>
      </c>
      <c r="J42" s="637"/>
      <c r="K42" s="636">
        <v>0</v>
      </c>
      <c r="L42" s="638"/>
    </row>
    <row r="43" spans="1:12" ht="18" customHeight="1">
      <c r="A43" s="9" t="s">
        <v>143</v>
      </c>
      <c r="B43" s="78" t="s">
        <v>147</v>
      </c>
      <c r="C43" s="79"/>
      <c r="D43" s="633" t="s">
        <v>246</v>
      </c>
      <c r="E43" s="634"/>
      <c r="F43" s="634"/>
      <c r="G43" s="635"/>
      <c r="H43" s="10" t="s">
        <v>188</v>
      </c>
      <c r="I43" s="636">
        <f>+SUM(UCETNI_DATA!N71:N74)+SUM(UCETNI_DATA!N78)+SUM(UCETNI_DATA!N92:N106)+SUM(UCETNI_DATA!N118:N138)+UCETNI_DATA!N146</f>
        <v>0</v>
      </c>
      <c r="J43" s="637"/>
      <c r="K43" s="636">
        <v>0</v>
      </c>
      <c r="L43" s="638"/>
    </row>
    <row r="44" spans="1:12" ht="18" customHeight="1" thickBot="1">
      <c r="A44" s="95" t="s">
        <v>182</v>
      </c>
      <c r="B44" s="96"/>
      <c r="C44" s="97"/>
      <c r="D44" s="724" t="s">
        <v>238</v>
      </c>
      <c r="E44" s="725"/>
      <c r="F44" s="725"/>
      <c r="G44" s="726"/>
      <c r="H44" s="98" t="s">
        <v>564</v>
      </c>
      <c r="I44" s="631">
        <f>+UCETNI_DATA!N141+UCETNI_DATA!N142</f>
        <v>0</v>
      </c>
      <c r="J44" s="742"/>
      <c r="K44" s="631">
        <v>0</v>
      </c>
      <c r="L44" s="632"/>
    </row>
    <row r="45" spans="1:12" ht="12.75">
      <c r="A45" s="791" t="s">
        <v>264</v>
      </c>
      <c r="B45" s="792"/>
      <c r="C45" s="792"/>
      <c r="D45" s="792"/>
      <c r="E45" s="792"/>
      <c r="F45" s="792"/>
      <c r="G45" s="792"/>
      <c r="H45" s="792"/>
      <c r="I45" s="792"/>
      <c r="J45" s="792"/>
      <c r="K45" s="792"/>
      <c r="L45" s="792"/>
    </row>
    <row r="46" spans="1:12" ht="12.75">
      <c r="A46" s="780">
        <f>+ZAKL_DATA!A44</f>
        <v>0</v>
      </c>
      <c r="B46" s="559"/>
      <c r="C46" s="559"/>
      <c r="D46" s="559"/>
      <c r="E46" s="559"/>
      <c r="F46" s="559"/>
      <c r="G46" s="559"/>
      <c r="H46" s="559"/>
      <c r="I46" s="559"/>
      <c r="J46" s="559"/>
      <c r="K46" s="559"/>
      <c r="L46" s="559"/>
    </row>
    <row r="47" spans="1:12" ht="12.75">
      <c r="A47" s="722" t="s">
        <v>537</v>
      </c>
      <c r="B47" s="723"/>
      <c r="C47" s="723"/>
      <c r="D47" s="723"/>
      <c r="E47" s="723"/>
      <c r="F47" s="723"/>
      <c r="G47" s="723"/>
      <c r="H47" s="723"/>
      <c r="I47" s="723"/>
      <c r="J47" s="723"/>
      <c r="K47" s="723"/>
      <c r="L47" s="723"/>
    </row>
    <row r="48" spans="1:12" ht="12.75">
      <c r="A48" s="4"/>
      <c r="B48" s="4"/>
      <c r="C48" s="4"/>
      <c r="D48" s="4"/>
      <c r="E48" s="5"/>
      <c r="F48" s="5"/>
      <c r="G48" s="5"/>
      <c r="H48" s="4"/>
      <c r="I48" s="4"/>
      <c r="J48" s="4"/>
      <c r="K48" s="4"/>
      <c r="L48" s="4"/>
    </row>
    <row r="49" spans="1:12" ht="12.75">
      <c r="A49" s="5"/>
      <c r="B49" s="5"/>
      <c r="C49" s="5"/>
      <c r="D49" s="5"/>
      <c r="E49" s="5"/>
      <c r="F49" s="5"/>
      <c r="G49" s="5"/>
      <c r="H49" s="4"/>
      <c r="I49" s="4"/>
      <c r="J49" s="4"/>
      <c r="K49" s="4"/>
      <c r="L49" s="4"/>
    </row>
    <row r="50" spans="1:12" ht="12.75">
      <c r="A50" s="5"/>
      <c r="B50" s="5"/>
      <c r="C50" s="5"/>
      <c r="D50" s="5"/>
      <c r="E50" s="5"/>
      <c r="F50" s="5"/>
      <c r="G50" s="5"/>
      <c r="H50" s="4"/>
      <c r="I50" s="4"/>
      <c r="J50" s="4"/>
      <c r="K50" s="4"/>
      <c r="L50" s="4"/>
    </row>
    <row r="51" spans="1:12" ht="12.75">
      <c r="A51" s="5"/>
      <c r="B51" s="5"/>
      <c r="C51" s="5"/>
      <c r="D51" s="5"/>
      <c r="E51" s="5"/>
      <c r="F51" s="5"/>
      <c r="G51" s="5"/>
      <c r="H51" s="4"/>
      <c r="I51" s="4"/>
      <c r="J51" s="4"/>
      <c r="K51" s="4"/>
      <c r="L51" s="4"/>
    </row>
    <row r="52" spans="1:12" ht="12.75">
      <c r="A52" s="5"/>
      <c r="B52" s="5"/>
      <c r="C52" s="5"/>
      <c r="D52" s="5"/>
      <c r="E52" s="5"/>
      <c r="F52" s="5"/>
      <c r="G52" s="5"/>
      <c r="H52" s="4"/>
      <c r="I52" s="4"/>
      <c r="J52" s="4"/>
      <c r="K52" s="4"/>
      <c r="L52" s="4"/>
    </row>
    <row r="53" spans="1:12" ht="12.75">
      <c r="A53" s="5"/>
      <c r="B53" s="5"/>
      <c r="C53" s="5"/>
      <c r="D53" s="5"/>
      <c r="E53" s="5"/>
      <c r="F53" s="5"/>
      <c r="G53" s="5"/>
      <c r="H53" s="4"/>
      <c r="I53" s="4"/>
      <c r="J53" s="4"/>
      <c r="K53" s="4"/>
      <c r="L53" s="4"/>
    </row>
    <row r="54" spans="1:12" ht="12.75">
      <c r="A54" s="5"/>
      <c r="B54" s="5"/>
      <c r="C54" s="5"/>
      <c r="D54" s="5"/>
      <c r="E54" s="5"/>
      <c r="F54" s="5"/>
      <c r="G54" s="5"/>
      <c r="H54" s="4"/>
      <c r="I54" s="4"/>
      <c r="J54" s="4"/>
      <c r="K54" s="4"/>
      <c r="L54" s="4"/>
    </row>
    <row r="55" spans="1:12" ht="12.75">
      <c r="A55" s="4"/>
      <c r="B55" s="4"/>
      <c r="C55" s="4"/>
      <c r="D55" s="4"/>
      <c r="E55" s="5"/>
      <c r="F55" s="5"/>
      <c r="G55" s="5"/>
      <c r="H55" s="4"/>
      <c r="I55" s="4"/>
      <c r="J55" s="4"/>
      <c r="K55" s="4"/>
      <c r="L55" s="4"/>
    </row>
    <row r="56" spans="1:12" ht="12.75">
      <c r="A56" s="4"/>
      <c r="B56" s="4"/>
      <c r="C56" s="4"/>
      <c r="D56" s="4"/>
      <c r="E56" s="5"/>
      <c r="F56" s="5"/>
      <c r="G56" s="5"/>
      <c r="H56" s="4"/>
      <c r="I56" s="4"/>
      <c r="J56" s="4"/>
      <c r="K56" s="4"/>
      <c r="L56" s="4"/>
    </row>
    <row r="57" spans="1:12" ht="12.75" hidden="1">
      <c r="A57" s="7" t="s">
        <v>262</v>
      </c>
      <c r="B57" s="4"/>
      <c r="C57" s="4"/>
      <c r="D57" s="4"/>
      <c r="E57" s="5"/>
      <c r="F57" s="5"/>
      <c r="G57" s="5"/>
      <c r="H57" s="4"/>
      <c r="I57" s="4"/>
      <c r="J57" s="4"/>
      <c r="K57" s="4"/>
      <c r="L57" s="4"/>
    </row>
    <row r="58" spans="1:12" ht="12.75" hidden="1">
      <c r="A58" s="7" t="s">
        <v>263</v>
      </c>
      <c r="B58" s="4"/>
      <c r="C58" s="4"/>
      <c r="D58" s="4"/>
      <c r="E58" s="5"/>
      <c r="F58" s="5"/>
      <c r="G58" s="5"/>
      <c r="H58" s="4"/>
      <c r="I58" s="4"/>
      <c r="J58" s="4"/>
      <c r="K58" s="4"/>
      <c r="L58" s="4"/>
    </row>
    <row r="59" spans="1:12" ht="12.75">
      <c r="A59" s="4"/>
      <c r="B59" s="4"/>
      <c r="C59" s="4"/>
      <c r="D59" s="4"/>
      <c r="E59" s="5"/>
      <c r="F59" s="5"/>
      <c r="G59" s="5"/>
      <c r="H59" s="4"/>
      <c r="I59" s="4"/>
      <c r="J59" s="4"/>
      <c r="K59" s="4"/>
      <c r="L59" s="4"/>
    </row>
    <row r="60" spans="1:12" ht="12.75">
      <c r="A60" s="4"/>
      <c r="B60" s="4"/>
      <c r="C60" s="4"/>
      <c r="D60" s="4"/>
      <c r="E60" s="5"/>
      <c r="F60" s="5"/>
      <c r="G60" s="5"/>
      <c r="H60" s="4"/>
      <c r="I60" s="4"/>
      <c r="J60" s="4"/>
      <c r="K60" s="4"/>
      <c r="L60" s="4"/>
    </row>
    <row r="61" spans="1:12" ht="12.75">
      <c r="A61" s="4"/>
      <c r="B61" s="4"/>
      <c r="C61" s="4"/>
      <c r="D61" s="4"/>
      <c r="E61" s="5"/>
      <c r="F61" s="5"/>
      <c r="G61" s="5"/>
      <c r="H61" s="4"/>
      <c r="I61" s="4"/>
      <c r="J61" s="4"/>
      <c r="K61" s="4"/>
      <c r="L61" s="4"/>
    </row>
    <row r="62" spans="1:12" ht="12.75">
      <c r="A62" s="4"/>
      <c r="B62" s="4"/>
      <c r="C62" s="4"/>
      <c r="D62" s="4"/>
      <c r="E62" s="5"/>
      <c r="F62" s="5"/>
      <c r="G62" s="5"/>
      <c r="H62" s="4"/>
      <c r="I62" s="4"/>
      <c r="J62" s="4"/>
      <c r="K62" s="4"/>
      <c r="L62" s="4"/>
    </row>
    <row r="63" spans="1:12" ht="12.75">
      <c r="A63" s="4"/>
      <c r="B63" s="4"/>
      <c r="C63" s="4"/>
      <c r="D63" s="4"/>
      <c r="E63" s="5"/>
      <c r="F63" s="5"/>
      <c r="G63" s="5"/>
      <c r="H63" s="4"/>
      <c r="I63" s="4"/>
      <c r="J63" s="4"/>
      <c r="K63" s="4"/>
      <c r="L63" s="4"/>
    </row>
    <row r="64" spans="1:12" ht="12.75">
      <c r="A64" s="4"/>
      <c r="B64" s="4"/>
      <c r="C64" s="4"/>
      <c r="D64" s="4"/>
      <c r="E64" s="5"/>
      <c r="F64" s="5"/>
      <c r="G64" s="5"/>
      <c r="H64" s="4"/>
      <c r="I64" s="4"/>
      <c r="J64" s="4"/>
      <c r="K64" s="4"/>
      <c r="L64" s="4"/>
    </row>
    <row r="65" spans="1:12" ht="12.75">
      <c r="A65" s="4"/>
      <c r="B65" s="4"/>
      <c r="C65" s="4"/>
      <c r="D65" s="4"/>
      <c r="E65" s="5"/>
      <c r="F65" s="5"/>
      <c r="G65" s="5"/>
      <c r="H65" s="4"/>
      <c r="I65" s="4"/>
      <c r="J65" s="4"/>
      <c r="K65" s="4"/>
      <c r="L65" s="4"/>
    </row>
    <row r="66" spans="1:12" ht="12.75">
      <c r="A66" s="4"/>
      <c r="B66" s="4"/>
      <c r="C66" s="4"/>
      <c r="D66" s="4"/>
      <c r="E66" s="5"/>
      <c r="F66" s="5"/>
      <c r="G66" s="5"/>
      <c r="H66" s="4"/>
      <c r="I66" s="4"/>
      <c r="J66" s="4"/>
      <c r="K66" s="4"/>
      <c r="L66" s="4"/>
    </row>
    <row r="67" spans="1:12" ht="12.75">
      <c r="A67" s="4"/>
      <c r="B67" s="4"/>
      <c r="C67" s="4"/>
      <c r="D67" s="4"/>
      <c r="E67" s="5"/>
      <c r="F67" s="5"/>
      <c r="G67" s="5"/>
      <c r="H67" s="4"/>
      <c r="I67" s="4"/>
      <c r="J67" s="4"/>
      <c r="K67" s="4"/>
      <c r="L67" s="4"/>
    </row>
    <row r="68" spans="1:12" ht="12.75">
      <c r="A68" s="4"/>
      <c r="B68" s="4"/>
      <c r="C68" s="4"/>
      <c r="D68" s="4"/>
      <c r="E68" s="5"/>
      <c r="F68" s="5"/>
      <c r="G68" s="5"/>
      <c r="H68" s="4"/>
      <c r="I68" s="4"/>
      <c r="J68" s="4"/>
      <c r="K68" s="4"/>
      <c r="L68" s="4"/>
    </row>
    <row r="69" spans="1:12" ht="12.75">
      <c r="A69" s="4"/>
      <c r="B69" s="4"/>
      <c r="C69" s="4"/>
      <c r="D69" s="4"/>
      <c r="E69" s="5"/>
      <c r="F69" s="5"/>
      <c r="G69" s="5"/>
      <c r="H69" s="4"/>
      <c r="I69" s="4"/>
      <c r="J69" s="4"/>
      <c r="K69" s="4"/>
      <c r="L69" s="4"/>
    </row>
    <row r="70" spans="1:12" ht="12.75">
      <c r="A70" s="4"/>
      <c r="B70" s="4"/>
      <c r="C70" s="4"/>
      <c r="D70" s="4"/>
      <c r="E70" s="5"/>
      <c r="F70" s="5"/>
      <c r="G70" s="5"/>
      <c r="H70" s="4"/>
      <c r="I70" s="4"/>
      <c r="J70" s="4"/>
      <c r="K70" s="4"/>
      <c r="L70" s="4"/>
    </row>
    <row r="71" spans="1:12" ht="12.75">
      <c r="A71" s="4"/>
      <c r="B71" s="4"/>
      <c r="C71" s="4"/>
      <c r="D71" s="4"/>
      <c r="E71" s="5"/>
      <c r="F71" s="5"/>
      <c r="G71" s="5"/>
      <c r="H71" s="4"/>
      <c r="I71" s="4"/>
      <c r="J71" s="4"/>
      <c r="K71" s="4"/>
      <c r="L71" s="4"/>
    </row>
    <row r="72" spans="1:12" ht="12.75">
      <c r="A72" s="4"/>
      <c r="B72" s="4"/>
      <c r="C72" s="4"/>
      <c r="D72" s="4"/>
      <c r="E72" s="5"/>
      <c r="F72" s="5"/>
      <c r="G72" s="5"/>
      <c r="H72" s="4"/>
      <c r="I72" s="4"/>
      <c r="J72" s="4"/>
      <c r="K72" s="4"/>
      <c r="L72" s="4"/>
    </row>
    <row r="73" spans="1:12" ht="12.75">
      <c r="A73" s="4"/>
      <c r="B73" s="4"/>
      <c r="C73" s="4"/>
      <c r="D73" s="4"/>
      <c r="E73" s="5"/>
      <c r="F73" s="5"/>
      <c r="G73" s="5"/>
      <c r="H73" s="4"/>
      <c r="I73" s="4"/>
      <c r="J73" s="4"/>
      <c r="K73" s="4"/>
      <c r="L73" s="4"/>
    </row>
    <row r="74" spans="1:12" ht="12.75">
      <c r="A74" s="4"/>
      <c r="B74" s="4"/>
      <c r="C74" s="4"/>
      <c r="D74" s="4"/>
      <c r="E74" s="5"/>
      <c r="F74" s="5"/>
      <c r="G74" s="5"/>
      <c r="H74" s="4"/>
      <c r="I74" s="4"/>
      <c r="J74" s="4"/>
      <c r="K74" s="4"/>
      <c r="L74" s="4"/>
    </row>
    <row r="75" spans="1:12" ht="12.75">
      <c r="A75" s="4"/>
      <c r="B75" s="4"/>
      <c r="C75" s="4"/>
      <c r="D75" s="4"/>
      <c r="E75" s="5"/>
      <c r="F75" s="5"/>
      <c r="G75" s="5"/>
      <c r="H75" s="4"/>
      <c r="I75" s="4"/>
      <c r="J75" s="4"/>
      <c r="K75" s="4"/>
      <c r="L75" s="4"/>
    </row>
    <row r="76" spans="1:12" ht="12.75">
      <c r="A76" s="4"/>
      <c r="B76" s="4"/>
      <c r="C76" s="4"/>
      <c r="D76" s="4"/>
      <c r="E76" s="5"/>
      <c r="F76" s="5"/>
      <c r="G76" s="5"/>
      <c r="H76" s="4"/>
      <c r="I76" s="4"/>
      <c r="J76" s="4"/>
      <c r="K76" s="4"/>
      <c r="L76" s="4"/>
    </row>
    <row r="77" spans="1:12" ht="12.75">
      <c r="A77" s="4"/>
      <c r="B77" s="4"/>
      <c r="C77" s="4"/>
      <c r="D77" s="4"/>
      <c r="E77" s="5"/>
      <c r="F77" s="5"/>
      <c r="G77" s="5"/>
      <c r="H77" s="4"/>
      <c r="I77" s="4"/>
      <c r="J77" s="4"/>
      <c r="K77" s="4"/>
      <c r="L77" s="4"/>
    </row>
    <row r="78" spans="1:12" ht="12.75">
      <c r="A78" s="4"/>
      <c r="B78" s="4"/>
      <c r="C78" s="4"/>
      <c r="D78" s="4"/>
      <c r="E78" s="5"/>
      <c r="F78" s="5"/>
      <c r="G78" s="5"/>
      <c r="H78" s="4"/>
      <c r="I78" s="4"/>
      <c r="J78" s="4"/>
      <c r="K78" s="4"/>
      <c r="L78" s="4"/>
    </row>
    <row r="79" spans="1:12" ht="12.75">
      <c r="A79" s="4"/>
      <c r="B79" s="4"/>
      <c r="C79" s="4"/>
      <c r="D79" s="4"/>
      <c r="E79" s="5"/>
      <c r="F79" s="5"/>
      <c r="G79" s="5"/>
      <c r="H79" s="4"/>
      <c r="I79" s="4"/>
      <c r="J79" s="4"/>
      <c r="K79" s="4"/>
      <c r="L79" s="4"/>
    </row>
    <row r="80" spans="1:12" ht="12.75">
      <c r="A80" s="4"/>
      <c r="B80" s="4"/>
      <c r="C80" s="4"/>
      <c r="D80" s="4"/>
      <c r="E80" s="5"/>
      <c r="F80" s="5"/>
      <c r="G80" s="5"/>
      <c r="H80" s="4"/>
      <c r="I80" s="4"/>
      <c r="J80" s="4"/>
      <c r="K80" s="4"/>
      <c r="L80" s="4"/>
    </row>
    <row r="81" spans="1:12" ht="12.75">
      <c r="A81" s="4"/>
      <c r="B81" s="4"/>
      <c r="C81" s="4"/>
      <c r="D81" s="4"/>
      <c r="E81" s="5"/>
      <c r="F81" s="5"/>
      <c r="G81" s="5"/>
      <c r="H81" s="4"/>
      <c r="I81" s="4"/>
      <c r="J81" s="4"/>
      <c r="K81" s="4"/>
      <c r="L81" s="4"/>
    </row>
    <row r="82" spans="1:12" ht="12.75">
      <c r="A82" s="4"/>
      <c r="B82" s="4"/>
      <c r="C82" s="4"/>
      <c r="D82" s="4"/>
      <c r="E82" s="5"/>
      <c r="F82" s="5"/>
      <c r="G82" s="5"/>
      <c r="H82" s="4"/>
      <c r="I82" s="4"/>
      <c r="J82" s="4"/>
      <c r="K82" s="4"/>
      <c r="L82" s="4"/>
    </row>
    <row r="83" spans="1:12" ht="12.75">
      <c r="A83" s="4"/>
      <c r="B83" s="4"/>
      <c r="C83" s="4"/>
      <c r="D83" s="4"/>
      <c r="E83" s="5"/>
      <c r="F83" s="5"/>
      <c r="G83" s="5"/>
      <c r="H83" s="4"/>
      <c r="I83" s="4"/>
      <c r="J83" s="4"/>
      <c r="K83" s="4"/>
      <c r="L83" s="4"/>
    </row>
    <row r="84" spans="1:12" ht="12.75">
      <c r="A84" s="4"/>
      <c r="B84" s="4"/>
      <c r="C84" s="4"/>
      <c r="D84" s="4"/>
      <c r="E84" s="5"/>
      <c r="F84" s="5"/>
      <c r="G84" s="5"/>
      <c r="H84" s="4"/>
      <c r="I84" s="4"/>
      <c r="J84" s="4"/>
      <c r="K84" s="4"/>
      <c r="L84" s="4"/>
    </row>
    <row r="85" spans="1:12" ht="12.75">
      <c r="A85" s="4"/>
      <c r="B85" s="4"/>
      <c r="C85" s="4"/>
      <c r="D85" s="4"/>
      <c r="E85" s="5"/>
      <c r="F85" s="5"/>
      <c r="G85" s="5"/>
      <c r="H85" s="4"/>
      <c r="I85" s="4"/>
      <c r="J85" s="4"/>
      <c r="K85" s="4"/>
      <c r="L85" s="4"/>
    </row>
    <row r="86" spans="1:12" ht="12.75">
      <c r="A86" s="4"/>
      <c r="B86" s="4"/>
      <c r="C86" s="4"/>
      <c r="D86" s="4"/>
      <c r="E86" s="5"/>
      <c r="F86" s="5"/>
      <c r="G86" s="5"/>
      <c r="H86" s="4"/>
      <c r="I86" s="4"/>
      <c r="J86" s="4"/>
      <c r="K86" s="4"/>
      <c r="L86" s="4"/>
    </row>
    <row r="87" spans="1:12" ht="12.75">
      <c r="A87" s="4"/>
      <c r="B87" s="4"/>
      <c r="C87" s="4"/>
      <c r="D87" s="4"/>
      <c r="E87" s="5"/>
      <c r="F87" s="5"/>
      <c r="G87" s="5"/>
      <c r="H87" s="4"/>
      <c r="I87" s="4"/>
      <c r="J87" s="4"/>
      <c r="K87" s="4"/>
      <c r="L87" s="4"/>
    </row>
    <row r="88" spans="1:12" ht="12.75">
      <c r="A88" s="4"/>
      <c r="B88" s="4"/>
      <c r="C88" s="4"/>
      <c r="D88" s="4"/>
      <c r="E88" s="5"/>
      <c r="F88" s="5"/>
      <c r="G88" s="5"/>
      <c r="H88" s="4"/>
      <c r="I88" s="4"/>
      <c r="J88" s="4"/>
      <c r="K88" s="4"/>
      <c r="L88" s="4"/>
    </row>
    <row r="89" spans="1:12" ht="12.75">
      <c r="A89" s="4"/>
      <c r="B89" s="4"/>
      <c r="C89" s="4"/>
      <c r="D89" s="4"/>
      <c r="E89" s="5"/>
      <c r="F89" s="5"/>
      <c r="G89" s="5"/>
      <c r="H89" s="4"/>
      <c r="I89" s="4"/>
      <c r="J89" s="4"/>
      <c r="K89" s="4"/>
      <c r="L89" s="4"/>
    </row>
    <row r="90" spans="1:12" ht="12.75">
      <c r="A90" s="4"/>
      <c r="B90" s="4"/>
      <c r="C90" s="4"/>
      <c r="D90" s="4"/>
      <c r="E90" s="5"/>
      <c r="F90" s="5"/>
      <c r="G90" s="5"/>
      <c r="H90" s="4"/>
      <c r="I90" s="4"/>
      <c r="J90" s="4"/>
      <c r="K90" s="4"/>
      <c r="L90" s="4"/>
    </row>
    <row r="91" spans="1:12" ht="12.75">
      <c r="A91" s="4"/>
      <c r="B91" s="4"/>
      <c r="C91" s="4"/>
      <c r="D91" s="4"/>
      <c r="E91" s="5"/>
      <c r="F91" s="5"/>
      <c r="G91" s="5"/>
      <c r="H91" s="4"/>
      <c r="I91" s="4"/>
      <c r="J91" s="4"/>
      <c r="K91" s="4"/>
      <c r="L91" s="4"/>
    </row>
    <row r="92" spans="1:12" ht="12.75">
      <c r="A92" s="4"/>
      <c r="B92" s="4"/>
      <c r="C92" s="4"/>
      <c r="D92" s="4"/>
      <c r="E92" s="5"/>
      <c r="F92" s="5"/>
      <c r="G92" s="5"/>
      <c r="H92" s="4"/>
      <c r="I92" s="4"/>
      <c r="J92" s="4"/>
      <c r="K92" s="4"/>
      <c r="L92" s="4"/>
    </row>
    <row r="93" spans="1:12" ht="12.75">
      <c r="A93" s="4"/>
      <c r="B93" s="4"/>
      <c r="C93" s="4"/>
      <c r="D93" s="4"/>
      <c r="E93" s="5"/>
      <c r="F93" s="5"/>
      <c r="G93" s="5"/>
      <c r="H93" s="4"/>
      <c r="I93" s="4"/>
      <c r="J93" s="4"/>
      <c r="K93" s="4"/>
      <c r="L93" s="4"/>
    </row>
    <row r="94" spans="1:12" ht="12.75">
      <c r="A94" s="4"/>
      <c r="B94" s="4"/>
      <c r="C94" s="4"/>
      <c r="D94" s="4"/>
      <c r="E94" s="5"/>
      <c r="F94" s="5"/>
      <c r="G94" s="5"/>
      <c r="H94" s="4"/>
      <c r="I94" s="4"/>
      <c r="J94" s="4"/>
      <c r="K94" s="4"/>
      <c r="L94" s="4"/>
    </row>
    <row r="95" spans="1:12" ht="12.75">
      <c r="A95" s="4"/>
      <c r="B95" s="4"/>
      <c r="C95" s="4"/>
      <c r="D95" s="4"/>
      <c r="E95" s="5"/>
      <c r="F95" s="5"/>
      <c r="G95" s="5"/>
      <c r="H95" s="4"/>
      <c r="I95" s="4"/>
      <c r="J95" s="4"/>
      <c r="K95" s="4"/>
      <c r="L95" s="4"/>
    </row>
    <row r="96" spans="1:12" ht="12.75">
      <c r="A96" s="4"/>
      <c r="B96" s="4"/>
      <c r="C96" s="4"/>
      <c r="D96" s="4"/>
      <c r="E96" s="5"/>
      <c r="F96" s="5"/>
      <c r="G96" s="5"/>
      <c r="H96" s="4"/>
      <c r="I96" s="4"/>
      <c r="J96" s="4"/>
      <c r="K96" s="4"/>
      <c r="L96" s="4"/>
    </row>
    <row r="97" spans="1:12" ht="12.75">
      <c r="A97" s="4"/>
      <c r="B97" s="4"/>
      <c r="C97" s="4"/>
      <c r="D97" s="4"/>
      <c r="E97" s="5"/>
      <c r="F97" s="5"/>
      <c r="G97" s="5"/>
      <c r="H97" s="4"/>
      <c r="I97" s="4"/>
      <c r="J97" s="4"/>
      <c r="K97" s="4"/>
      <c r="L97" s="4"/>
    </row>
    <row r="98" spans="1:12" ht="12.75">
      <c r="A98" s="4"/>
      <c r="B98" s="4"/>
      <c r="C98" s="4"/>
      <c r="D98" s="4"/>
      <c r="E98" s="5"/>
      <c r="F98" s="5"/>
      <c r="G98" s="5"/>
      <c r="H98" s="4"/>
      <c r="I98" s="4"/>
      <c r="J98" s="4"/>
      <c r="K98" s="4"/>
      <c r="L98" s="4"/>
    </row>
    <row r="99" spans="1:12" ht="12.75">
      <c r="A99" s="4"/>
      <c r="B99" s="4"/>
      <c r="C99" s="4"/>
      <c r="D99" s="4"/>
      <c r="E99" s="5"/>
      <c r="F99" s="5"/>
      <c r="G99" s="5"/>
      <c r="H99" s="4"/>
      <c r="I99" s="4"/>
      <c r="J99" s="4"/>
      <c r="K99" s="4"/>
      <c r="L99" s="4"/>
    </row>
    <row r="100" spans="1:12" ht="12.75">
      <c r="A100" s="4"/>
      <c r="B100" s="4"/>
      <c r="C100" s="4"/>
      <c r="D100" s="4"/>
      <c r="E100" s="5"/>
      <c r="F100" s="5"/>
      <c r="G100" s="5"/>
      <c r="H100" s="4"/>
      <c r="I100" s="4"/>
      <c r="J100" s="4"/>
      <c r="K100" s="4"/>
      <c r="L100" s="4"/>
    </row>
    <row r="101" spans="1:12" ht="12.75">
      <c r="A101" s="4"/>
      <c r="B101" s="4"/>
      <c r="C101" s="4"/>
      <c r="D101" s="4"/>
      <c r="E101" s="5"/>
      <c r="F101" s="5"/>
      <c r="G101" s="5"/>
      <c r="H101" s="4"/>
      <c r="I101" s="4"/>
      <c r="J101" s="4"/>
      <c r="K101" s="4"/>
      <c r="L101" s="4"/>
    </row>
    <row r="102" spans="1:12" ht="12.75">
      <c r="A102" s="4"/>
      <c r="B102" s="4"/>
      <c r="C102" s="4"/>
      <c r="D102" s="4"/>
      <c r="E102" s="5"/>
      <c r="F102" s="5"/>
      <c r="G102" s="5"/>
      <c r="H102" s="4"/>
      <c r="I102" s="4"/>
      <c r="J102" s="4"/>
      <c r="K102" s="4"/>
      <c r="L102" s="4"/>
    </row>
    <row r="103" spans="1:12" ht="12.75">
      <c r="A103" s="4"/>
      <c r="B103" s="4"/>
      <c r="C103" s="4"/>
      <c r="D103" s="4"/>
      <c r="E103" s="5"/>
      <c r="F103" s="5"/>
      <c r="G103" s="5"/>
      <c r="H103" s="4"/>
      <c r="I103" s="4"/>
      <c r="J103" s="4"/>
      <c r="K103" s="4"/>
      <c r="L103" s="4"/>
    </row>
    <row r="104" spans="1:12" ht="12.75">
      <c r="A104" s="4"/>
      <c r="B104" s="4"/>
      <c r="C104" s="4"/>
      <c r="D104" s="4"/>
      <c r="E104" s="5"/>
      <c r="F104" s="5"/>
      <c r="G104" s="5"/>
      <c r="H104" s="4"/>
      <c r="I104" s="4"/>
      <c r="J104" s="4"/>
      <c r="K104" s="4"/>
      <c r="L104" s="4"/>
    </row>
    <row r="105" spans="1:12" ht="12.75">
      <c r="A105" s="4"/>
      <c r="B105" s="4"/>
      <c r="C105" s="4"/>
      <c r="D105" s="4"/>
      <c r="E105" s="5"/>
      <c r="F105" s="5"/>
      <c r="G105" s="5"/>
      <c r="H105" s="4"/>
      <c r="I105" s="4"/>
      <c r="J105" s="4"/>
      <c r="K105" s="4"/>
      <c r="L105" s="4"/>
    </row>
    <row r="106" spans="1:12" ht="12.75">
      <c r="A106" s="4"/>
      <c r="B106" s="4"/>
      <c r="C106" s="4"/>
      <c r="D106" s="4"/>
      <c r="E106" s="5"/>
      <c r="F106" s="5"/>
      <c r="G106" s="5"/>
      <c r="H106" s="4"/>
      <c r="I106" s="4"/>
      <c r="J106" s="4"/>
      <c r="K106" s="4"/>
      <c r="L106" s="4"/>
    </row>
    <row r="107" spans="1:12" ht="12.75">
      <c r="A107" s="4"/>
      <c r="B107" s="4"/>
      <c r="C107" s="4"/>
      <c r="D107" s="4"/>
      <c r="E107" s="5"/>
      <c r="F107" s="5"/>
      <c r="G107" s="5"/>
      <c r="H107" s="4"/>
      <c r="I107" s="4"/>
      <c r="J107" s="4"/>
      <c r="K107" s="4"/>
      <c r="L107" s="4"/>
    </row>
    <row r="108" spans="1:12" ht="12.75">
      <c r="A108" s="4"/>
      <c r="B108" s="4"/>
      <c r="C108" s="4"/>
      <c r="D108" s="4"/>
      <c r="E108" s="5"/>
      <c r="F108" s="5"/>
      <c r="G108" s="5"/>
      <c r="H108" s="4"/>
      <c r="I108" s="4"/>
      <c r="J108" s="4"/>
      <c r="K108" s="4"/>
      <c r="L108" s="4"/>
    </row>
    <row r="109" spans="1:12" ht="12.75">
      <c r="A109" s="4"/>
      <c r="B109" s="4"/>
      <c r="C109" s="4"/>
      <c r="D109" s="4"/>
      <c r="E109" s="5"/>
      <c r="F109" s="5"/>
      <c r="G109" s="5"/>
      <c r="H109" s="4"/>
      <c r="I109" s="4"/>
      <c r="J109" s="4"/>
      <c r="K109" s="4"/>
      <c r="L109" s="4"/>
    </row>
    <row r="110" spans="1:12" ht="12.75">
      <c r="A110" s="4"/>
      <c r="B110" s="4"/>
      <c r="C110" s="4"/>
      <c r="D110" s="4"/>
      <c r="E110" s="5"/>
      <c r="F110" s="5"/>
      <c r="G110" s="5"/>
      <c r="H110" s="4"/>
      <c r="I110" s="4"/>
      <c r="J110" s="4"/>
      <c r="K110" s="4"/>
      <c r="L110" s="4"/>
    </row>
    <row r="111" spans="1:12" ht="12.75">
      <c r="A111" s="4"/>
      <c r="B111" s="4"/>
      <c r="C111" s="4"/>
      <c r="D111" s="4"/>
      <c r="E111" s="5"/>
      <c r="F111" s="5"/>
      <c r="G111" s="5"/>
      <c r="H111" s="4"/>
      <c r="I111" s="4"/>
      <c r="J111" s="4"/>
      <c r="K111" s="4"/>
      <c r="L111" s="4"/>
    </row>
    <row r="112" spans="1:12" ht="12.75">
      <c r="A112" s="4"/>
      <c r="B112" s="4"/>
      <c r="C112" s="4"/>
      <c r="D112" s="4"/>
      <c r="E112" s="5"/>
      <c r="F112" s="5"/>
      <c r="G112" s="5"/>
      <c r="H112" s="4"/>
      <c r="I112" s="4"/>
      <c r="J112" s="4"/>
      <c r="K112" s="4"/>
      <c r="L112" s="4"/>
    </row>
    <row r="113" spans="1:12" ht="12.75">
      <c r="A113" s="4"/>
      <c r="B113" s="4"/>
      <c r="C113" s="4"/>
      <c r="D113" s="4"/>
      <c r="E113" s="5"/>
      <c r="F113" s="5"/>
      <c r="G113" s="5"/>
      <c r="H113" s="4"/>
      <c r="I113" s="4"/>
      <c r="J113" s="4"/>
      <c r="K113" s="4"/>
      <c r="L113" s="4"/>
    </row>
    <row r="114" spans="1:12" ht="12.75">
      <c r="A114" s="4"/>
      <c r="B114" s="4"/>
      <c r="C114" s="4"/>
      <c r="D114" s="4"/>
      <c r="E114" s="5"/>
      <c r="F114" s="5"/>
      <c r="G114" s="5"/>
      <c r="H114" s="4"/>
      <c r="I114" s="4"/>
      <c r="J114" s="4"/>
      <c r="K114" s="4"/>
      <c r="L114" s="4"/>
    </row>
    <row r="115" spans="1:12" ht="12.75">
      <c r="A115" s="4"/>
      <c r="B115" s="4"/>
      <c r="C115" s="4"/>
      <c r="D115" s="4"/>
      <c r="E115" s="5"/>
      <c r="F115" s="5"/>
      <c r="G115" s="5"/>
      <c r="H115" s="4"/>
      <c r="I115" s="4"/>
      <c r="J115" s="4"/>
      <c r="K115" s="4"/>
      <c r="L115" s="4"/>
    </row>
    <row r="116" spans="1:12" ht="12.75">
      <c r="A116" s="4"/>
      <c r="B116" s="4"/>
      <c r="C116" s="4"/>
      <c r="D116" s="4"/>
      <c r="E116" s="5"/>
      <c r="F116" s="5"/>
      <c r="G116" s="5"/>
      <c r="H116" s="4"/>
      <c r="I116" s="4"/>
      <c r="J116" s="4"/>
      <c r="K116" s="4"/>
      <c r="L116" s="4"/>
    </row>
    <row r="117" spans="1:12" ht="12.75">
      <c r="A117" s="4"/>
      <c r="B117" s="4"/>
      <c r="C117" s="4"/>
      <c r="D117" s="4"/>
      <c r="E117" s="5"/>
      <c r="F117" s="5"/>
      <c r="G117" s="5"/>
      <c r="H117" s="4"/>
      <c r="I117" s="4"/>
      <c r="J117" s="4"/>
      <c r="K117" s="4"/>
      <c r="L117" s="4"/>
    </row>
    <row r="118" spans="1:12" ht="12.75">
      <c r="A118" s="4"/>
      <c r="B118" s="4"/>
      <c r="C118" s="4"/>
      <c r="D118" s="4"/>
      <c r="E118" s="5"/>
      <c r="F118" s="5"/>
      <c r="G118" s="5"/>
      <c r="H118" s="4"/>
      <c r="I118" s="4"/>
      <c r="J118" s="4"/>
      <c r="K118" s="4"/>
      <c r="L118" s="4"/>
    </row>
    <row r="119" spans="1:12" ht="12.75">
      <c r="A119" s="4"/>
      <c r="B119" s="4"/>
      <c r="C119" s="4"/>
      <c r="D119" s="4"/>
      <c r="E119" s="5"/>
      <c r="F119" s="5"/>
      <c r="G119" s="5"/>
      <c r="H119" s="4"/>
      <c r="I119" s="4"/>
      <c r="J119" s="4"/>
      <c r="K119" s="4"/>
      <c r="L119" s="4"/>
    </row>
    <row r="120" spans="1:12" ht="12.75">
      <c r="A120" s="4"/>
      <c r="B120" s="4"/>
      <c r="C120" s="4"/>
      <c r="D120" s="4"/>
      <c r="E120" s="5"/>
      <c r="F120" s="5"/>
      <c r="G120" s="5"/>
      <c r="H120" s="4"/>
      <c r="I120" s="4"/>
      <c r="J120" s="4"/>
      <c r="K120" s="4"/>
      <c r="L120" s="4"/>
    </row>
    <row r="121" spans="1:12" ht="12.75">
      <c r="A121" s="4"/>
      <c r="B121" s="4"/>
      <c r="C121" s="4"/>
      <c r="D121" s="4"/>
      <c r="E121" s="5"/>
      <c r="F121" s="5"/>
      <c r="G121" s="5"/>
      <c r="H121" s="4"/>
      <c r="I121" s="4"/>
      <c r="J121" s="4"/>
      <c r="K121" s="4"/>
      <c r="L121" s="4"/>
    </row>
    <row r="122" spans="1:12" ht="12.75">
      <c r="A122" s="4"/>
      <c r="B122" s="4"/>
      <c r="C122" s="4"/>
      <c r="D122" s="4"/>
      <c r="E122" s="5"/>
      <c r="F122" s="5"/>
      <c r="G122" s="5"/>
      <c r="H122" s="4"/>
      <c r="I122" s="4"/>
      <c r="J122" s="4"/>
      <c r="K122" s="4"/>
      <c r="L122" s="4"/>
    </row>
    <row r="123" spans="1:12" ht="12.75">
      <c r="A123" s="4"/>
      <c r="B123" s="4"/>
      <c r="C123" s="4"/>
      <c r="D123" s="4"/>
      <c r="E123" s="5"/>
      <c r="F123" s="5"/>
      <c r="G123" s="5"/>
      <c r="H123" s="4"/>
      <c r="I123" s="4"/>
      <c r="J123" s="4"/>
      <c r="K123" s="4"/>
      <c r="L123" s="4"/>
    </row>
    <row r="124" spans="1:12" ht="12.75">
      <c r="A124" s="4"/>
      <c r="B124" s="4"/>
      <c r="C124" s="4"/>
      <c r="D124" s="4"/>
      <c r="E124" s="5"/>
      <c r="F124" s="5"/>
      <c r="G124" s="5"/>
      <c r="H124" s="4"/>
      <c r="I124" s="4"/>
      <c r="J124" s="4"/>
      <c r="K124" s="4"/>
      <c r="L124" s="4"/>
    </row>
    <row r="125" spans="1:12" ht="12.75">
      <c r="A125" s="4"/>
      <c r="B125" s="4"/>
      <c r="C125" s="4"/>
      <c r="D125" s="4"/>
      <c r="E125" s="5"/>
      <c r="F125" s="5"/>
      <c r="G125" s="5"/>
      <c r="H125" s="4"/>
      <c r="I125" s="4"/>
      <c r="J125" s="4"/>
      <c r="K125" s="4"/>
      <c r="L125" s="4"/>
    </row>
    <row r="126" spans="1:12" ht="12.75">
      <c r="A126" s="4"/>
      <c r="B126" s="4"/>
      <c r="C126" s="4"/>
      <c r="D126" s="4"/>
      <c r="E126" s="5"/>
      <c r="F126" s="5"/>
      <c r="G126" s="5"/>
      <c r="H126" s="4"/>
      <c r="I126" s="4"/>
      <c r="J126" s="4"/>
      <c r="K126" s="4"/>
      <c r="L126" s="4"/>
    </row>
    <row r="127" spans="1:12" ht="12.75">
      <c r="A127" s="4"/>
      <c r="B127" s="4"/>
      <c r="C127" s="4"/>
      <c r="D127" s="4"/>
      <c r="E127" s="5"/>
      <c r="F127" s="5"/>
      <c r="G127" s="5"/>
      <c r="H127" s="4"/>
      <c r="I127" s="4"/>
      <c r="J127" s="4"/>
      <c r="K127" s="4"/>
      <c r="L127" s="4"/>
    </row>
    <row r="128" spans="1:12" ht="12.75">
      <c r="A128" s="4"/>
      <c r="B128" s="4"/>
      <c r="C128" s="4"/>
      <c r="D128" s="4"/>
      <c r="E128" s="5"/>
      <c r="F128" s="5"/>
      <c r="G128" s="5"/>
      <c r="H128" s="4"/>
      <c r="I128" s="4"/>
      <c r="J128" s="4"/>
      <c r="K128" s="4"/>
      <c r="L128" s="4"/>
    </row>
    <row r="129" spans="1:12" ht="12.75">
      <c r="A129" s="4"/>
      <c r="B129" s="4"/>
      <c r="C129" s="4"/>
      <c r="D129" s="4"/>
      <c r="E129" s="5"/>
      <c r="F129" s="5"/>
      <c r="G129" s="5"/>
      <c r="H129" s="4"/>
      <c r="I129" s="4"/>
      <c r="J129" s="4"/>
      <c r="K129" s="4"/>
      <c r="L129" s="4"/>
    </row>
    <row r="130" spans="1:12" ht="12.75">
      <c r="A130" s="4"/>
      <c r="B130" s="4"/>
      <c r="C130" s="4"/>
      <c r="D130" s="4"/>
      <c r="E130" s="5"/>
      <c r="F130" s="5"/>
      <c r="G130" s="5"/>
      <c r="H130" s="4"/>
      <c r="I130" s="4"/>
      <c r="J130" s="4"/>
      <c r="K130" s="4"/>
      <c r="L130" s="4"/>
    </row>
    <row r="131" spans="1:12" ht="12.75">
      <c r="A131" s="4"/>
      <c r="B131" s="4"/>
      <c r="C131" s="4"/>
      <c r="D131" s="4"/>
      <c r="E131" s="5"/>
      <c r="F131" s="5"/>
      <c r="G131" s="5"/>
      <c r="H131" s="4"/>
      <c r="I131" s="4"/>
      <c r="J131" s="4"/>
      <c r="K131" s="4"/>
      <c r="L131" s="4"/>
    </row>
    <row r="132" spans="1:12" ht="12.75">
      <c r="A132" s="4"/>
      <c r="B132" s="4"/>
      <c r="C132" s="4"/>
      <c r="D132" s="4"/>
      <c r="E132" s="5"/>
      <c r="F132" s="5"/>
      <c r="G132" s="5"/>
      <c r="H132" s="4"/>
      <c r="I132" s="4"/>
      <c r="J132" s="4"/>
      <c r="K132" s="4"/>
      <c r="L132" s="4"/>
    </row>
    <row r="133" spans="1:12" ht="12.75">
      <c r="A133" s="4"/>
      <c r="B133" s="4"/>
      <c r="C133" s="4"/>
      <c r="D133" s="4"/>
      <c r="E133" s="5"/>
      <c r="F133" s="5"/>
      <c r="G133" s="5"/>
      <c r="H133" s="4"/>
      <c r="I133" s="4"/>
      <c r="J133" s="4"/>
      <c r="K133" s="4"/>
      <c r="L133" s="4"/>
    </row>
    <row r="134" spans="1:12" ht="12.75">
      <c r="A134" s="4"/>
      <c r="B134" s="4"/>
      <c r="C134" s="4"/>
      <c r="D134" s="4"/>
      <c r="E134" s="5"/>
      <c r="F134" s="5"/>
      <c r="G134" s="5"/>
      <c r="H134" s="4"/>
      <c r="I134" s="4"/>
      <c r="J134" s="4"/>
      <c r="K134" s="4"/>
      <c r="L134" s="4"/>
    </row>
    <row r="135" spans="1:12" ht="12.75">
      <c r="A135" s="4"/>
      <c r="B135" s="4"/>
      <c r="C135" s="4"/>
      <c r="D135" s="4"/>
      <c r="E135" s="5"/>
      <c r="F135" s="5"/>
      <c r="G135" s="5"/>
      <c r="H135" s="4"/>
      <c r="I135" s="4"/>
      <c r="J135" s="4"/>
      <c r="K135" s="4"/>
      <c r="L135" s="4"/>
    </row>
    <row r="136" spans="1:12" ht="12.75">
      <c r="A136" s="4"/>
      <c r="B136" s="4"/>
      <c r="C136" s="4"/>
      <c r="D136" s="4"/>
      <c r="E136" s="5"/>
      <c r="F136" s="5"/>
      <c r="G136" s="5"/>
      <c r="H136" s="4"/>
      <c r="I136" s="4"/>
      <c r="J136" s="4"/>
      <c r="K136" s="4"/>
      <c r="L136" s="4"/>
    </row>
    <row r="137" spans="1:12" ht="12.75">
      <c r="A137" s="4"/>
      <c r="B137" s="4"/>
      <c r="C137" s="4"/>
      <c r="D137" s="4"/>
      <c r="E137" s="5"/>
      <c r="F137" s="5"/>
      <c r="G137" s="5"/>
      <c r="H137" s="4"/>
      <c r="I137" s="4"/>
      <c r="J137" s="4"/>
      <c r="K137" s="4"/>
      <c r="L137" s="4"/>
    </row>
    <row r="138" spans="1:12" ht="12.75">
      <c r="A138" s="4"/>
      <c r="B138" s="4"/>
      <c r="C138" s="4"/>
      <c r="D138" s="4"/>
      <c r="E138" s="5"/>
      <c r="F138" s="5"/>
      <c r="G138" s="5"/>
      <c r="H138" s="4"/>
      <c r="I138" s="4"/>
      <c r="J138" s="4"/>
      <c r="K138" s="4"/>
      <c r="L138" s="4"/>
    </row>
    <row r="139" spans="1:12" ht="12.75">
      <c r="A139" s="4"/>
      <c r="B139" s="4"/>
      <c r="C139" s="4"/>
      <c r="D139" s="4"/>
      <c r="E139" s="5"/>
      <c r="F139" s="5"/>
      <c r="G139" s="5"/>
      <c r="H139" s="4"/>
      <c r="I139" s="4"/>
      <c r="J139" s="4"/>
      <c r="K139" s="4"/>
      <c r="L139" s="4"/>
    </row>
    <row r="140" spans="1:12" ht="12.75">
      <c r="A140" s="4"/>
      <c r="B140" s="4"/>
      <c r="C140" s="4"/>
      <c r="D140" s="4"/>
      <c r="E140" s="5"/>
      <c r="F140" s="5"/>
      <c r="G140" s="5"/>
      <c r="H140" s="4"/>
      <c r="I140" s="4"/>
      <c r="J140" s="4"/>
      <c r="K140" s="4"/>
      <c r="L140" s="4"/>
    </row>
    <row r="141" spans="1:12" ht="12.75">
      <c r="A141" s="4"/>
      <c r="B141" s="4"/>
      <c r="C141" s="4"/>
      <c r="D141" s="4"/>
      <c r="E141" s="5"/>
      <c r="F141" s="5"/>
      <c r="G141" s="5"/>
      <c r="H141" s="4"/>
      <c r="I141" s="4"/>
      <c r="J141" s="4"/>
      <c r="K141" s="4"/>
      <c r="L141" s="4"/>
    </row>
    <row r="142" spans="1:12" ht="12.75">
      <c r="A142" s="4"/>
      <c r="B142" s="4"/>
      <c r="C142" s="4"/>
      <c r="D142" s="4"/>
      <c r="E142" s="5"/>
      <c r="F142" s="5"/>
      <c r="G142" s="5"/>
      <c r="H142" s="4"/>
      <c r="I142" s="4"/>
      <c r="J142" s="4"/>
      <c r="K142" s="4"/>
      <c r="L142" s="4"/>
    </row>
    <row r="143" spans="1:12" ht="12.75">
      <c r="A143" s="4"/>
      <c r="B143" s="4"/>
      <c r="C143" s="4"/>
      <c r="D143" s="4"/>
      <c r="E143" s="5"/>
      <c r="F143" s="5"/>
      <c r="G143" s="5"/>
      <c r="H143" s="4"/>
      <c r="I143" s="4"/>
      <c r="J143" s="4"/>
      <c r="K143" s="4"/>
      <c r="L143" s="4"/>
    </row>
    <row r="144" spans="1:12" ht="12.75">
      <c r="A144" s="4"/>
      <c r="B144" s="4"/>
      <c r="C144" s="4"/>
      <c r="D144" s="4"/>
      <c r="E144" s="5"/>
      <c r="F144" s="5"/>
      <c r="G144" s="5"/>
      <c r="H144" s="4"/>
      <c r="I144" s="4"/>
      <c r="J144" s="4"/>
      <c r="K144" s="4"/>
      <c r="L144" s="4"/>
    </row>
    <row r="145" spans="1:12" ht="12.75">
      <c r="A145" s="4"/>
      <c r="B145" s="4"/>
      <c r="C145" s="4"/>
      <c r="D145" s="4"/>
      <c r="E145" s="5"/>
      <c r="F145" s="5"/>
      <c r="G145" s="5"/>
      <c r="H145" s="4"/>
      <c r="I145" s="4"/>
      <c r="J145" s="4"/>
      <c r="K145" s="4"/>
      <c r="L145" s="4"/>
    </row>
    <row r="146" spans="1:12" ht="12.75">
      <c r="A146" s="4"/>
      <c r="B146" s="4"/>
      <c r="C146" s="4"/>
      <c r="D146" s="4"/>
      <c r="E146" s="5"/>
      <c r="F146" s="5"/>
      <c r="G146" s="5"/>
      <c r="H146" s="4"/>
      <c r="I146" s="4"/>
      <c r="J146" s="4"/>
      <c r="K146" s="4"/>
      <c r="L146" s="4"/>
    </row>
    <row r="147" spans="1:12" ht="12.75">
      <c r="A147" s="4"/>
      <c r="B147" s="4"/>
      <c r="C147" s="4"/>
      <c r="D147" s="4"/>
      <c r="E147" s="5"/>
      <c r="F147" s="5"/>
      <c r="G147" s="5"/>
      <c r="H147" s="4"/>
      <c r="I147" s="4"/>
      <c r="J147" s="4"/>
      <c r="K147" s="4"/>
      <c r="L147" s="4"/>
    </row>
    <row r="148" spans="1:12" ht="12.75">
      <c r="A148" s="4"/>
      <c r="B148" s="4"/>
      <c r="C148" s="4"/>
      <c r="D148" s="4"/>
      <c r="E148" s="5"/>
      <c r="F148" s="5"/>
      <c r="G148" s="5"/>
      <c r="H148" s="4"/>
      <c r="I148" s="4"/>
      <c r="J148" s="4"/>
      <c r="K148" s="4"/>
      <c r="L148" s="4"/>
    </row>
    <row r="149" spans="1:12" ht="12.75">
      <c r="A149" s="4"/>
      <c r="B149" s="4"/>
      <c r="C149" s="4"/>
      <c r="D149" s="4"/>
      <c r="E149" s="5"/>
      <c r="F149" s="5"/>
      <c r="G149" s="5"/>
      <c r="H149" s="4"/>
      <c r="I149" s="4"/>
      <c r="J149" s="4"/>
      <c r="K149" s="4"/>
      <c r="L149" s="4"/>
    </row>
    <row r="150" spans="1:12" ht="12.75">
      <c r="A150" s="4"/>
      <c r="B150" s="4"/>
      <c r="C150" s="4"/>
      <c r="D150" s="4"/>
      <c r="E150" s="5"/>
      <c r="F150" s="5"/>
      <c r="G150" s="5"/>
      <c r="H150" s="4"/>
      <c r="I150" s="4"/>
      <c r="J150" s="4"/>
      <c r="K150" s="4"/>
      <c r="L150" s="4"/>
    </row>
    <row r="151" spans="1:12" ht="12.75">
      <c r="A151" s="4"/>
      <c r="B151" s="4"/>
      <c r="C151" s="4"/>
      <c r="D151" s="4"/>
      <c r="E151" s="5"/>
      <c r="F151" s="5"/>
      <c r="G151" s="5"/>
      <c r="H151" s="4"/>
      <c r="I151" s="4"/>
      <c r="J151" s="4"/>
      <c r="K151" s="4"/>
      <c r="L151" s="4"/>
    </row>
    <row r="152" spans="1:12" ht="12.75">
      <c r="A152" s="4"/>
      <c r="B152" s="4"/>
      <c r="C152" s="4"/>
      <c r="D152" s="4"/>
      <c r="E152" s="5"/>
      <c r="F152" s="5"/>
      <c r="G152" s="5"/>
      <c r="H152" s="4"/>
      <c r="I152" s="4"/>
      <c r="J152" s="4"/>
      <c r="K152" s="4"/>
      <c r="L152" s="4"/>
    </row>
    <row r="153" spans="1:12" ht="12.75">
      <c r="A153" s="4"/>
      <c r="B153" s="4"/>
      <c r="C153" s="4"/>
      <c r="D153" s="4"/>
      <c r="E153" s="5"/>
      <c r="F153" s="5"/>
      <c r="G153" s="5"/>
      <c r="H153" s="4"/>
      <c r="I153" s="4"/>
      <c r="J153" s="4"/>
      <c r="K153" s="4"/>
      <c r="L153" s="4"/>
    </row>
    <row r="154" spans="1:12" ht="12.75">
      <c r="A154" s="4"/>
      <c r="B154" s="4"/>
      <c r="C154" s="4"/>
      <c r="D154" s="4"/>
      <c r="E154" s="5"/>
      <c r="F154" s="5"/>
      <c r="G154" s="5"/>
      <c r="H154" s="4"/>
      <c r="I154" s="4"/>
      <c r="J154" s="4"/>
      <c r="K154" s="4"/>
      <c r="L154" s="4"/>
    </row>
    <row r="155" spans="1:12" ht="12.75">
      <c r="A155" s="4"/>
      <c r="B155" s="4"/>
      <c r="C155" s="4"/>
      <c r="D155" s="4"/>
      <c r="E155" s="5"/>
      <c r="F155" s="5"/>
      <c r="G155" s="5"/>
      <c r="H155" s="4"/>
      <c r="I155" s="4"/>
      <c r="J155" s="4"/>
      <c r="K155" s="4"/>
      <c r="L155" s="4"/>
    </row>
    <row r="156" spans="1:12" ht="12.75">
      <c r="A156" s="4"/>
      <c r="B156" s="4"/>
      <c r="C156" s="4"/>
      <c r="D156" s="4"/>
      <c r="E156" s="5"/>
      <c r="F156" s="5"/>
      <c r="G156" s="5"/>
      <c r="H156" s="4"/>
      <c r="I156" s="4"/>
      <c r="J156" s="4"/>
      <c r="K156" s="4"/>
      <c r="L156" s="4"/>
    </row>
    <row r="157" spans="1:12" ht="12.75">
      <c r="A157" s="4"/>
      <c r="B157" s="4"/>
      <c r="C157" s="4"/>
      <c r="D157" s="4"/>
      <c r="E157" s="5"/>
      <c r="F157" s="5"/>
      <c r="G157" s="5"/>
      <c r="H157" s="4"/>
      <c r="I157" s="4"/>
      <c r="J157" s="4"/>
      <c r="K157" s="4"/>
      <c r="L157" s="4"/>
    </row>
    <row r="158" spans="1:12" ht="12.75">
      <c r="A158" s="4"/>
      <c r="B158" s="4"/>
      <c r="C158" s="4"/>
      <c r="D158" s="4"/>
      <c r="E158" s="5"/>
      <c r="F158" s="5"/>
      <c r="G158" s="5"/>
      <c r="H158" s="4"/>
      <c r="I158" s="4"/>
      <c r="J158" s="4"/>
      <c r="K158" s="4"/>
      <c r="L158" s="4"/>
    </row>
    <row r="159" spans="1:12" ht="12.75">
      <c r="A159" s="4"/>
      <c r="B159" s="4"/>
      <c r="C159" s="4"/>
      <c r="D159" s="4"/>
      <c r="E159" s="5"/>
      <c r="F159" s="5"/>
      <c r="G159" s="5"/>
      <c r="H159" s="4"/>
      <c r="I159" s="4"/>
      <c r="J159" s="4"/>
      <c r="K159" s="4"/>
      <c r="L159" s="4"/>
    </row>
    <row r="160" spans="1:12" ht="12.75">
      <c r="A160" s="4"/>
      <c r="B160" s="4"/>
      <c r="C160" s="4"/>
      <c r="D160" s="4"/>
      <c r="E160" s="5"/>
      <c r="F160" s="5"/>
      <c r="G160" s="5"/>
      <c r="H160" s="4"/>
      <c r="I160" s="4"/>
      <c r="J160" s="4"/>
      <c r="K160" s="4"/>
      <c r="L160" s="4"/>
    </row>
    <row r="161" spans="1:12" ht="12.75">
      <c r="A161" s="4"/>
      <c r="B161" s="4"/>
      <c r="C161" s="4"/>
      <c r="D161" s="4"/>
      <c r="E161" s="5"/>
      <c r="F161" s="5"/>
      <c r="G161" s="5"/>
      <c r="H161" s="4"/>
      <c r="I161" s="4"/>
      <c r="J161" s="4"/>
      <c r="K161" s="4"/>
      <c r="L161" s="4"/>
    </row>
    <row r="162" spans="1:12" ht="12.75">
      <c r="A162" s="4"/>
      <c r="B162" s="4"/>
      <c r="C162" s="4"/>
      <c r="D162" s="4"/>
      <c r="E162" s="5"/>
      <c r="F162" s="5"/>
      <c r="G162" s="5"/>
      <c r="H162" s="4"/>
      <c r="I162" s="4"/>
      <c r="J162" s="4"/>
      <c r="K162" s="4"/>
      <c r="L162" s="4"/>
    </row>
    <row r="163" spans="1:12" ht="12.75">
      <c r="A163" s="4"/>
      <c r="B163" s="4"/>
      <c r="C163" s="4"/>
      <c r="D163" s="4"/>
      <c r="E163" s="5"/>
      <c r="F163" s="5"/>
      <c r="G163" s="5"/>
      <c r="H163" s="4"/>
      <c r="I163" s="4"/>
      <c r="J163" s="4"/>
      <c r="K163" s="4"/>
      <c r="L163" s="4"/>
    </row>
    <row r="164" spans="1:12" ht="12.75">
      <c r="A164" s="4"/>
      <c r="B164" s="4"/>
      <c r="C164" s="4"/>
      <c r="D164" s="4"/>
      <c r="E164" s="5"/>
      <c r="F164" s="5"/>
      <c r="G164" s="5"/>
      <c r="H164" s="4"/>
      <c r="I164" s="4"/>
      <c r="J164" s="4"/>
      <c r="K164" s="4"/>
      <c r="L164" s="4"/>
    </row>
    <row r="165" spans="1:12" ht="12.75">
      <c r="A165" s="4"/>
      <c r="B165" s="4"/>
      <c r="C165" s="4"/>
      <c r="D165" s="4"/>
      <c r="E165" s="5"/>
      <c r="F165" s="5"/>
      <c r="G165" s="5"/>
      <c r="H165" s="4"/>
      <c r="I165" s="4"/>
      <c r="J165" s="4"/>
      <c r="K165" s="4"/>
      <c r="L165" s="4"/>
    </row>
    <row r="166" spans="1:12" ht="12.75">
      <c r="A166" s="4"/>
      <c r="B166" s="4"/>
      <c r="C166" s="4"/>
      <c r="D166" s="4"/>
      <c r="E166" s="5"/>
      <c r="F166" s="5"/>
      <c r="G166" s="5"/>
      <c r="H166" s="4"/>
      <c r="I166" s="4"/>
      <c r="J166" s="4"/>
      <c r="K166" s="4"/>
      <c r="L166" s="4"/>
    </row>
    <row r="167" spans="1:12" ht="12.75">
      <c r="A167" s="4"/>
      <c r="B167" s="4"/>
      <c r="C167" s="4"/>
      <c r="D167" s="4"/>
      <c r="E167" s="5"/>
      <c r="F167" s="5"/>
      <c r="G167" s="5"/>
      <c r="H167" s="4"/>
      <c r="I167" s="4"/>
      <c r="J167" s="4"/>
      <c r="K167" s="4"/>
      <c r="L167" s="4"/>
    </row>
    <row r="168" spans="1:12" ht="12.75">
      <c r="A168" s="4"/>
      <c r="B168" s="4"/>
      <c r="C168" s="4"/>
      <c r="D168" s="4"/>
      <c r="E168" s="5"/>
      <c r="F168" s="5"/>
      <c r="G168" s="5"/>
      <c r="H168" s="4"/>
      <c r="I168" s="4"/>
      <c r="J168" s="4"/>
      <c r="K168" s="4"/>
      <c r="L168" s="4"/>
    </row>
    <row r="169" spans="1:12" ht="12.75">
      <c r="A169" s="4"/>
      <c r="B169" s="4"/>
      <c r="C169" s="4"/>
      <c r="D169" s="4"/>
      <c r="E169" s="5"/>
      <c r="F169" s="5"/>
      <c r="G169" s="5"/>
      <c r="H169" s="4"/>
      <c r="I169" s="4"/>
      <c r="J169" s="4"/>
      <c r="K169" s="4"/>
      <c r="L169" s="4"/>
    </row>
    <row r="170" spans="1:12" ht="12.75">
      <c r="A170" s="4"/>
      <c r="B170" s="4"/>
      <c r="C170" s="4"/>
      <c r="D170" s="4"/>
      <c r="E170" s="5"/>
      <c r="F170" s="5"/>
      <c r="G170" s="5"/>
      <c r="H170" s="4"/>
      <c r="I170" s="4"/>
      <c r="J170" s="4"/>
      <c r="K170" s="4"/>
      <c r="L170" s="4"/>
    </row>
    <row r="171" spans="1:12" ht="12.75">
      <c r="A171" s="4"/>
      <c r="B171" s="4"/>
      <c r="C171" s="4"/>
      <c r="D171" s="4"/>
      <c r="E171" s="5"/>
      <c r="F171" s="5"/>
      <c r="G171" s="5"/>
      <c r="H171" s="4"/>
      <c r="I171" s="4"/>
      <c r="J171" s="4"/>
      <c r="K171" s="4"/>
      <c r="L171" s="4"/>
    </row>
    <row r="206" ht="12.75">
      <c r="A206" s="8">
        <v>1</v>
      </c>
    </row>
  </sheetData>
  <sheetProtection password="EF65" sheet="1"/>
  <mergeCells count="104">
    <mergeCell ref="E7:I8"/>
    <mergeCell ref="A46:L46"/>
    <mergeCell ref="D40:G40"/>
    <mergeCell ref="A4:D7"/>
    <mergeCell ref="D14:G14"/>
    <mergeCell ref="A8:D9"/>
    <mergeCell ref="A10:C10"/>
    <mergeCell ref="A36:A37"/>
    <mergeCell ref="A45:L45"/>
    <mergeCell ref="D10:G10"/>
    <mergeCell ref="I10:K11"/>
    <mergeCell ref="D20:G20"/>
    <mergeCell ref="H28:H29"/>
    <mergeCell ref="D16:G16"/>
    <mergeCell ref="D22:G22"/>
    <mergeCell ref="D18:G18"/>
    <mergeCell ref="D19:G19"/>
    <mergeCell ref="I28:J28"/>
    <mergeCell ref="I29:J29"/>
    <mergeCell ref="D15:G15"/>
    <mergeCell ref="B15:C15"/>
    <mergeCell ref="D39:G39"/>
    <mergeCell ref="D23:G23"/>
    <mergeCell ref="D24:G24"/>
    <mergeCell ref="D21:G21"/>
    <mergeCell ref="D27:G27"/>
    <mergeCell ref="B31:C31"/>
    <mergeCell ref="B16:C16"/>
    <mergeCell ref="C36:C37"/>
    <mergeCell ref="D38:G38"/>
    <mergeCell ref="B36:B37"/>
    <mergeCell ref="I44:J44"/>
    <mergeCell ref="D30:G30"/>
    <mergeCell ref="D31:G31"/>
    <mergeCell ref="I30:J30"/>
    <mergeCell ref="I31:J31"/>
    <mergeCell ref="D33:G33"/>
    <mergeCell ref="D41:G41"/>
    <mergeCell ref="B41:C41"/>
    <mergeCell ref="A47:L47"/>
    <mergeCell ref="D44:G44"/>
    <mergeCell ref="D36:G36"/>
    <mergeCell ref="D37:G37"/>
    <mergeCell ref="I41:J41"/>
    <mergeCell ref="H36:H37"/>
    <mergeCell ref="I36:J37"/>
    <mergeCell ref="I40:J40"/>
    <mergeCell ref="K40:L40"/>
    <mergeCell ref="K41:L41"/>
    <mergeCell ref="A14:C14"/>
    <mergeCell ref="A30:C30"/>
    <mergeCell ref="A27:C27"/>
    <mergeCell ref="A28:C29"/>
    <mergeCell ref="D25:G25"/>
    <mergeCell ref="D17:G17"/>
    <mergeCell ref="D28:G29"/>
    <mergeCell ref="A26:L26"/>
    <mergeCell ref="K29:L29"/>
    <mergeCell ref="K30:L30"/>
    <mergeCell ref="E4:I4"/>
    <mergeCell ref="K4:L5"/>
    <mergeCell ref="K6:L6"/>
    <mergeCell ref="E5:I6"/>
    <mergeCell ref="A1:D2"/>
    <mergeCell ref="K1:L1"/>
    <mergeCell ref="E1:I1"/>
    <mergeCell ref="K2:L3"/>
    <mergeCell ref="K8:L8"/>
    <mergeCell ref="D11:G13"/>
    <mergeCell ref="H11:H13"/>
    <mergeCell ref="J1:J9"/>
    <mergeCell ref="E3:I3"/>
    <mergeCell ref="E2:I2"/>
    <mergeCell ref="A3:D3"/>
    <mergeCell ref="A11:C13"/>
    <mergeCell ref="K9:L9"/>
    <mergeCell ref="K7:L7"/>
    <mergeCell ref="K27:L27"/>
    <mergeCell ref="K28:L28"/>
    <mergeCell ref="I27:J27"/>
    <mergeCell ref="K33:L33"/>
    <mergeCell ref="I33:J33"/>
    <mergeCell ref="I39:J39"/>
    <mergeCell ref="K39:L39"/>
    <mergeCell ref="I32:J32"/>
    <mergeCell ref="K32:L32"/>
    <mergeCell ref="K36:L37"/>
    <mergeCell ref="K31:L31"/>
    <mergeCell ref="D34:G34"/>
    <mergeCell ref="K34:L34"/>
    <mergeCell ref="D32:G32"/>
    <mergeCell ref="I38:J38"/>
    <mergeCell ref="K38:L38"/>
    <mergeCell ref="D35:G35"/>
    <mergeCell ref="I35:J35"/>
    <mergeCell ref="I34:J34"/>
    <mergeCell ref="K35:L35"/>
    <mergeCell ref="K44:L44"/>
    <mergeCell ref="D42:G42"/>
    <mergeCell ref="I42:J42"/>
    <mergeCell ref="K42:L42"/>
    <mergeCell ref="I43:J43"/>
    <mergeCell ref="K43:L43"/>
    <mergeCell ref="D43:G43"/>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scale="97" r:id="rId3"/>
  <legacyDrawing r:id="rId2"/>
</worksheet>
</file>

<file path=xl/worksheets/sheet7.xml><?xml version="1.0" encoding="utf-8"?>
<worksheet xmlns="http://schemas.openxmlformats.org/spreadsheetml/2006/main" xmlns:r="http://schemas.openxmlformats.org/officeDocument/2006/relationships">
  <sheetPr>
    <tabColor rgb="FFFFCCCC"/>
    <outlinePr summaryBelow="0" summaryRight="0"/>
    <pageSetUpPr fitToPage="1"/>
  </sheetPr>
  <dimension ref="A1:N213"/>
  <sheetViews>
    <sheetView showOutlineSymbols="0" zoomScalePageLayoutView="0" workbookViewId="0" topLeftCell="A1">
      <selection activeCell="K14" sqref="K14"/>
    </sheetView>
  </sheetViews>
  <sheetFormatPr defaultColWidth="9.140625" defaultRowHeight="12.75"/>
  <cols>
    <col min="1" max="3" width="2.7109375" style="510" customWidth="1"/>
    <col min="4" max="4" width="21.421875" style="510" customWidth="1"/>
    <col min="5" max="5" width="5.7109375" style="510" customWidth="1"/>
    <col min="6" max="6" width="10.7109375" style="510" customWidth="1"/>
    <col min="7" max="8" width="5.7109375" style="510" customWidth="1"/>
    <col min="9" max="9" width="10.8515625" style="510" customWidth="1"/>
    <col min="10" max="10" width="5.7109375" style="511" customWidth="1"/>
    <col min="11" max="12" width="12.7109375" style="510" customWidth="1"/>
    <col min="13" max="57" width="9.140625" style="495" customWidth="1"/>
    <col min="58" max="16384" width="9.140625" style="512" customWidth="1"/>
  </cols>
  <sheetData>
    <row r="1" spans="1:12" ht="18" customHeight="1">
      <c r="A1" s="871"/>
      <c r="B1" s="559"/>
      <c r="C1" s="559"/>
      <c r="D1" s="559"/>
      <c r="E1" s="870" t="s">
        <v>232</v>
      </c>
      <c r="F1" s="810"/>
      <c r="G1" s="810"/>
      <c r="H1" s="810"/>
      <c r="I1" s="810"/>
      <c r="J1" s="872"/>
      <c r="K1" s="559"/>
      <c r="L1" s="559"/>
    </row>
    <row r="2" spans="1:12" ht="27" customHeight="1">
      <c r="A2" s="793" t="str">
        <f>+'R1'!A1</f>
        <v>Zpracováno v souladu s vyhláškou č. 500/2002 Sb. ve znění pozdějších předpisů</v>
      </c>
      <c r="B2" s="793"/>
      <c r="C2" s="793"/>
      <c r="D2" s="793"/>
      <c r="E2" s="666" t="s">
        <v>961</v>
      </c>
      <c r="F2" s="667"/>
      <c r="G2" s="667"/>
      <c r="H2" s="667"/>
      <c r="I2" s="667"/>
      <c r="J2" s="795"/>
      <c r="K2" s="797" t="s">
        <v>234</v>
      </c>
      <c r="L2" s="798"/>
    </row>
    <row r="3" spans="1:12" ht="15.75" customHeight="1">
      <c r="A3" s="794"/>
      <c r="B3" s="794"/>
      <c r="C3" s="794"/>
      <c r="D3" s="794"/>
      <c r="E3" s="799" t="str">
        <f>+'R1'!E3</f>
        <v>ke dni 31. prosince 2016</v>
      </c>
      <c r="F3" s="800"/>
      <c r="G3" s="800"/>
      <c r="H3" s="800"/>
      <c r="I3" s="800"/>
      <c r="J3" s="796"/>
      <c r="K3" s="801" t="str">
        <f>+'R1'!K2:L2</f>
        <v>  </v>
      </c>
      <c r="L3" s="802"/>
    </row>
    <row r="4" spans="1:14" ht="24.75" customHeight="1">
      <c r="A4" s="804"/>
      <c r="B4" s="805"/>
      <c r="C4" s="805"/>
      <c r="D4" s="805"/>
      <c r="E4" s="806" t="s">
        <v>938</v>
      </c>
      <c r="F4" s="806"/>
      <c r="G4" s="806"/>
      <c r="H4" s="806"/>
      <c r="I4" s="806"/>
      <c r="J4" s="796"/>
      <c r="K4" s="803"/>
      <c r="L4" s="803"/>
      <c r="M4" s="496"/>
      <c r="N4" s="496"/>
    </row>
    <row r="5" spans="1:14" ht="15" customHeight="1" thickBot="1">
      <c r="A5" s="807"/>
      <c r="B5" s="808"/>
      <c r="C5" s="808"/>
      <c r="D5" s="808"/>
      <c r="E5" s="810" t="s">
        <v>939</v>
      </c>
      <c r="F5" s="810"/>
      <c r="G5" s="810"/>
      <c r="H5" s="810"/>
      <c r="I5" s="810"/>
      <c r="J5" s="796"/>
      <c r="K5" s="811" t="s">
        <v>235</v>
      </c>
      <c r="L5" s="812"/>
      <c r="M5" s="496"/>
      <c r="N5" s="496"/>
    </row>
    <row r="6" spans="1:14" ht="15" customHeight="1">
      <c r="A6" s="808"/>
      <c r="B6" s="808"/>
      <c r="C6" s="808"/>
      <c r="D6" s="808"/>
      <c r="E6" s="814" t="s">
        <v>233</v>
      </c>
      <c r="F6" s="815"/>
      <c r="G6" s="815"/>
      <c r="H6" s="815"/>
      <c r="I6" s="816"/>
      <c r="J6" s="796"/>
      <c r="K6" s="813"/>
      <c r="L6" s="813"/>
      <c r="M6" s="496"/>
      <c r="N6" s="496"/>
    </row>
    <row r="7" spans="1:14" ht="15" customHeight="1">
      <c r="A7" s="808"/>
      <c r="B7" s="808"/>
      <c r="C7" s="808"/>
      <c r="D7" s="808"/>
      <c r="E7" s="817"/>
      <c r="F7" s="818"/>
      <c r="G7" s="818"/>
      <c r="H7" s="818"/>
      <c r="I7" s="819"/>
      <c r="J7" s="796"/>
      <c r="K7" s="820" t="str">
        <f>+'R1'!K6:L6</f>
        <v> </v>
      </c>
      <c r="L7" s="821"/>
      <c r="M7" s="497"/>
      <c r="N7" s="497"/>
    </row>
    <row r="8" spans="1:14" ht="15" customHeight="1">
      <c r="A8" s="808"/>
      <c r="B8" s="808"/>
      <c r="C8" s="808"/>
      <c r="D8" s="808"/>
      <c r="E8" s="822">
        <f>+'R1'!E7</f>
      </c>
      <c r="F8" s="823"/>
      <c r="G8" s="823"/>
      <c r="H8" s="823"/>
      <c r="I8" s="824"/>
      <c r="J8" s="796"/>
      <c r="K8" s="820">
        <f>+'R1'!K7:L7</f>
        <v>0</v>
      </c>
      <c r="L8" s="821"/>
      <c r="M8" s="497"/>
      <c r="N8" s="497"/>
    </row>
    <row r="9" spans="1:14" ht="15" customHeight="1" thickBot="1">
      <c r="A9" s="809"/>
      <c r="B9" s="809"/>
      <c r="C9" s="809"/>
      <c r="D9" s="809"/>
      <c r="E9" s="825"/>
      <c r="F9" s="826"/>
      <c r="G9" s="826"/>
      <c r="H9" s="826"/>
      <c r="I9" s="827"/>
      <c r="J9" s="796"/>
      <c r="K9" s="820">
        <f>+'R1'!K8:L8</f>
        <v>0</v>
      </c>
      <c r="L9" s="821"/>
      <c r="M9" s="496"/>
      <c r="N9" s="496"/>
    </row>
    <row r="10" spans="1:12" ht="15.75" customHeight="1" thickBot="1">
      <c r="A10" s="809"/>
      <c r="B10" s="809"/>
      <c r="C10" s="809"/>
      <c r="D10" s="809"/>
      <c r="E10" s="828"/>
      <c r="F10" s="828"/>
      <c r="G10" s="828"/>
      <c r="H10" s="828"/>
      <c r="I10" s="828"/>
      <c r="J10" s="796"/>
      <c r="K10" s="829"/>
      <c r="L10" s="829"/>
    </row>
    <row r="11" spans="1:12" ht="15.75" customHeight="1">
      <c r="A11" s="830" t="s">
        <v>226</v>
      </c>
      <c r="B11" s="831"/>
      <c r="C11" s="832"/>
      <c r="D11" s="833" t="s">
        <v>199</v>
      </c>
      <c r="E11" s="831"/>
      <c r="F11" s="831"/>
      <c r="G11" s="831"/>
      <c r="H11" s="831"/>
      <c r="I11" s="832"/>
      <c r="J11" s="498" t="s">
        <v>201</v>
      </c>
      <c r="K11" s="834" t="s">
        <v>227</v>
      </c>
      <c r="L11" s="835"/>
    </row>
    <row r="12" spans="1:12" ht="13.5" customHeight="1">
      <c r="A12" s="836" t="s">
        <v>144</v>
      </c>
      <c r="B12" s="837"/>
      <c r="C12" s="838"/>
      <c r="D12" s="842" t="s">
        <v>200</v>
      </c>
      <c r="E12" s="843"/>
      <c r="F12" s="843"/>
      <c r="G12" s="843"/>
      <c r="H12" s="843"/>
      <c r="I12" s="844"/>
      <c r="J12" s="499" t="s">
        <v>202</v>
      </c>
      <c r="K12" s="500" t="s">
        <v>940</v>
      </c>
      <c r="L12" s="501" t="s">
        <v>212</v>
      </c>
    </row>
    <row r="13" spans="1:12" ht="13.5" customHeight="1" thickBot="1">
      <c r="A13" s="839"/>
      <c r="B13" s="840"/>
      <c r="C13" s="841"/>
      <c r="D13" s="845"/>
      <c r="E13" s="846"/>
      <c r="F13" s="846"/>
      <c r="G13" s="846"/>
      <c r="H13" s="846"/>
      <c r="I13" s="847"/>
      <c r="J13" s="502" t="s">
        <v>155</v>
      </c>
      <c r="K13" s="503">
        <v>1</v>
      </c>
      <c r="L13" s="504">
        <v>2</v>
      </c>
    </row>
    <row r="14" spans="1:12" ht="15.75" customHeight="1">
      <c r="A14" s="853" t="s">
        <v>145</v>
      </c>
      <c r="B14" s="854"/>
      <c r="C14" s="855"/>
      <c r="D14" s="856" t="s">
        <v>941</v>
      </c>
      <c r="E14" s="857"/>
      <c r="F14" s="857"/>
      <c r="G14" s="857"/>
      <c r="H14" s="857"/>
      <c r="I14" s="858"/>
      <c r="J14" s="505" t="s">
        <v>153</v>
      </c>
      <c r="K14" s="523">
        <v>0</v>
      </c>
      <c r="L14" s="524">
        <v>0</v>
      </c>
    </row>
    <row r="15" spans="1:12" ht="15.75" customHeight="1">
      <c r="A15" s="859" t="s">
        <v>146</v>
      </c>
      <c r="B15" s="860"/>
      <c r="C15" s="861"/>
      <c r="D15" s="862" t="s">
        <v>196</v>
      </c>
      <c r="E15" s="863"/>
      <c r="F15" s="863"/>
      <c r="G15" s="863"/>
      <c r="H15" s="863"/>
      <c r="I15" s="864"/>
      <c r="J15" s="507" t="s">
        <v>203</v>
      </c>
      <c r="K15" s="525">
        <v>0</v>
      </c>
      <c r="L15" s="526">
        <v>0</v>
      </c>
    </row>
    <row r="16" spans="1:12" ht="15.75" customHeight="1">
      <c r="A16" s="506" t="s">
        <v>142</v>
      </c>
      <c r="B16" s="848"/>
      <c r="C16" s="849"/>
      <c r="D16" s="865" t="s">
        <v>950</v>
      </c>
      <c r="E16" s="866"/>
      <c r="F16" s="866"/>
      <c r="G16" s="866"/>
      <c r="H16" s="866"/>
      <c r="I16" s="867"/>
      <c r="J16" s="507" t="s">
        <v>204</v>
      </c>
      <c r="K16" s="530">
        <f>+SUM(UCETNI_DATA!M182:M189)</f>
        <v>0</v>
      </c>
      <c r="L16" s="531">
        <v>0</v>
      </c>
    </row>
    <row r="17" spans="1:12" s="495" customFormat="1" ht="15.75" customHeight="1">
      <c r="A17" s="506" t="s">
        <v>143</v>
      </c>
      <c r="B17" s="848"/>
      <c r="C17" s="849"/>
      <c r="D17" s="850" t="s">
        <v>942</v>
      </c>
      <c r="E17" s="851"/>
      <c r="F17" s="851"/>
      <c r="G17" s="851"/>
      <c r="H17" s="851"/>
      <c r="I17" s="852"/>
      <c r="J17" s="507" t="s">
        <v>205</v>
      </c>
      <c r="K17" s="525">
        <f>+SUM(UCETNI_DATA!M230:M233)</f>
        <v>0</v>
      </c>
      <c r="L17" s="526">
        <v>0</v>
      </c>
    </row>
    <row r="18" spans="1:12" s="495" customFormat="1" ht="15.75" customHeight="1">
      <c r="A18" s="508" t="s">
        <v>181</v>
      </c>
      <c r="B18" s="868"/>
      <c r="C18" s="869"/>
      <c r="D18" s="850" t="s">
        <v>943</v>
      </c>
      <c r="E18" s="851"/>
      <c r="F18" s="851"/>
      <c r="G18" s="851"/>
      <c r="H18" s="851"/>
      <c r="I18" s="852"/>
      <c r="J18" s="507" t="s">
        <v>206</v>
      </c>
      <c r="K18" s="525">
        <f>+SUM(UCETNI_DATA!M234:M237)</f>
        <v>0</v>
      </c>
      <c r="L18" s="526">
        <v>0</v>
      </c>
    </row>
    <row r="19" spans="1:12" s="495" customFormat="1" ht="15.75" customHeight="1">
      <c r="A19" s="506" t="s">
        <v>182</v>
      </c>
      <c r="B19" s="848"/>
      <c r="C19" s="849"/>
      <c r="D19" s="865" t="s">
        <v>197</v>
      </c>
      <c r="E19" s="866"/>
      <c r="F19" s="866"/>
      <c r="G19" s="866"/>
      <c r="H19" s="866"/>
      <c r="I19" s="867"/>
      <c r="J19" s="507" t="s">
        <v>207</v>
      </c>
      <c r="K19" s="525">
        <f>+SUM(UCETNI_DATA!M190:M197)</f>
        <v>0</v>
      </c>
      <c r="L19" s="532">
        <v>0</v>
      </c>
    </row>
    <row r="20" spans="1:12" s="495" customFormat="1" ht="15.75" customHeight="1">
      <c r="A20" s="506" t="s">
        <v>190</v>
      </c>
      <c r="B20" s="848"/>
      <c r="C20" s="849"/>
      <c r="D20" s="865" t="s">
        <v>951</v>
      </c>
      <c r="E20" s="866"/>
      <c r="F20" s="866"/>
      <c r="G20" s="866"/>
      <c r="H20" s="866"/>
      <c r="I20" s="867"/>
      <c r="J20" s="507" t="s">
        <v>208</v>
      </c>
      <c r="K20" s="525">
        <f>+SUM(UCETNI_DATA!M214:M218)+UCETNI_DATA!M210</f>
        <v>0</v>
      </c>
      <c r="L20" s="532">
        <v>0</v>
      </c>
    </row>
    <row r="21" spans="1:12" s="495" customFormat="1" ht="15.75" customHeight="1">
      <c r="A21" s="859" t="s">
        <v>147</v>
      </c>
      <c r="B21" s="860"/>
      <c r="C21" s="861"/>
      <c r="D21" s="862" t="s">
        <v>251</v>
      </c>
      <c r="E21" s="884"/>
      <c r="F21" s="884"/>
      <c r="G21" s="884"/>
      <c r="H21" s="884"/>
      <c r="I21" s="885"/>
      <c r="J21" s="507" t="s">
        <v>209</v>
      </c>
      <c r="K21" s="530">
        <f>+SUM(UCETNI_DATA!N249:N254)</f>
        <v>0</v>
      </c>
      <c r="L21" s="531">
        <v>0</v>
      </c>
    </row>
    <row r="22" spans="1:12" s="495" customFormat="1" ht="15.75" customHeight="1">
      <c r="A22" s="506" t="s">
        <v>191</v>
      </c>
      <c r="B22" s="848"/>
      <c r="C22" s="849"/>
      <c r="D22" s="865" t="s">
        <v>252</v>
      </c>
      <c r="E22" s="882"/>
      <c r="F22" s="882"/>
      <c r="G22" s="882"/>
      <c r="H22" s="882"/>
      <c r="I22" s="883"/>
      <c r="J22" s="507" t="s">
        <v>210</v>
      </c>
      <c r="K22" s="530">
        <f>+SUM(UCETNI_DATA!M201:M209)+UCETNI_DATA!M211+UCETNI_DATA!M212+UCETNI_DATA!M213+SUM(UCETNI_DATA!M198:M200)</f>
        <v>0</v>
      </c>
      <c r="L22" s="531">
        <v>0</v>
      </c>
    </row>
    <row r="23" spans="1:12" s="495" customFormat="1" ht="15.75" customHeight="1">
      <c r="A23" s="873" t="s">
        <v>195</v>
      </c>
      <c r="B23" s="874"/>
      <c r="C23" s="875"/>
      <c r="D23" s="877" t="s">
        <v>944</v>
      </c>
      <c r="E23" s="878"/>
      <c r="F23" s="878"/>
      <c r="G23" s="878"/>
      <c r="H23" s="878"/>
      <c r="I23" s="879"/>
      <c r="J23" s="896" t="s">
        <v>211</v>
      </c>
      <c r="K23" s="880">
        <f>+IF(OR(K41&gt;400,+'R1'!I15+'R1'!I16+'R1'!I20+'R1'!I25&gt;800),T("LIMIT"),+K14+K15-K16-K17-K18-K19-K20+K21-K22)</f>
        <v>0</v>
      </c>
      <c r="L23" s="880">
        <f>+IF(OR(L41&gt;400,+'R1'!L15+'R1'!L16+'R1'!L20+'R1'!L25&gt;800),T("LIMIT"),+L14+L15-L16-L17-L18-L19-L20+L21-L22)</f>
        <v>0</v>
      </c>
    </row>
    <row r="24" spans="1:12" s="495" customFormat="1" ht="15.75" customHeight="1">
      <c r="A24" s="876"/>
      <c r="B24" s="874"/>
      <c r="C24" s="875"/>
      <c r="D24" s="917" t="s">
        <v>952</v>
      </c>
      <c r="E24" s="918"/>
      <c r="F24" s="918"/>
      <c r="G24" s="918"/>
      <c r="H24" s="918"/>
      <c r="I24" s="919"/>
      <c r="J24" s="736"/>
      <c r="K24" s="881"/>
      <c r="L24" s="881"/>
    </row>
    <row r="25" spans="1:12" s="495" customFormat="1" ht="15.75" customHeight="1">
      <c r="A25" s="900" t="s">
        <v>148</v>
      </c>
      <c r="B25" s="901"/>
      <c r="C25" s="902"/>
      <c r="D25" s="938" t="s">
        <v>953</v>
      </c>
      <c r="E25" s="939"/>
      <c r="F25" s="925"/>
      <c r="G25" s="925"/>
      <c r="H25" s="925"/>
      <c r="I25" s="926"/>
      <c r="J25" s="80">
        <v>11</v>
      </c>
      <c r="K25" s="530">
        <f>+SUM(UCETNI_DATA!N255:N256)</f>
        <v>0</v>
      </c>
      <c r="L25" s="528">
        <v>0</v>
      </c>
    </row>
    <row r="26" spans="1:12" s="495" customFormat="1" ht="15.75" customHeight="1">
      <c r="A26" s="94" t="s">
        <v>192</v>
      </c>
      <c r="B26" s="516"/>
      <c r="C26" s="517"/>
      <c r="D26" s="913" t="s">
        <v>945</v>
      </c>
      <c r="E26" s="924"/>
      <c r="F26" s="925"/>
      <c r="G26" s="925"/>
      <c r="H26" s="925"/>
      <c r="I26" s="926"/>
      <c r="J26" s="80">
        <v>12</v>
      </c>
      <c r="K26" s="527">
        <f>+UCETNI_DATA!M219</f>
        <v>0</v>
      </c>
      <c r="L26" s="528">
        <v>0</v>
      </c>
    </row>
    <row r="27" spans="1:12" s="495" customFormat="1" ht="15.75" customHeight="1">
      <c r="A27" s="514"/>
      <c r="B27" s="515" t="s">
        <v>149</v>
      </c>
      <c r="C27" s="518"/>
      <c r="D27" s="938" t="s">
        <v>954</v>
      </c>
      <c r="E27" s="940"/>
      <c r="F27" s="925"/>
      <c r="G27" s="925"/>
      <c r="H27" s="925"/>
      <c r="I27" s="926"/>
      <c r="J27" s="80">
        <v>13</v>
      </c>
      <c r="K27" s="530">
        <f>+SUM(UCETNI_DATA!N260:N263)+UCETNI_DATA!N265</f>
        <v>0</v>
      </c>
      <c r="L27" s="528">
        <v>0</v>
      </c>
    </row>
    <row r="28" spans="1:12" s="495" customFormat="1" ht="15.75" customHeight="1">
      <c r="A28" s="94" t="s">
        <v>193</v>
      </c>
      <c r="B28" s="516"/>
      <c r="C28" s="517"/>
      <c r="D28" s="913" t="s">
        <v>946</v>
      </c>
      <c r="E28" s="924"/>
      <c r="F28" s="925"/>
      <c r="G28" s="925"/>
      <c r="H28" s="925"/>
      <c r="I28" s="926"/>
      <c r="J28" s="80">
        <v>14</v>
      </c>
      <c r="K28" s="527">
        <f>+UCETNI_DATA!M225+UCETNI_DATA!M223</f>
        <v>0</v>
      </c>
      <c r="L28" s="528">
        <v>0</v>
      </c>
    </row>
    <row r="29" spans="1:12" s="495" customFormat="1" ht="15.75" customHeight="1">
      <c r="A29" s="514"/>
      <c r="B29" s="515" t="s">
        <v>194</v>
      </c>
      <c r="C29" s="518"/>
      <c r="D29" s="938" t="s">
        <v>955</v>
      </c>
      <c r="E29" s="940"/>
      <c r="F29" s="925"/>
      <c r="G29" s="925"/>
      <c r="H29" s="925"/>
      <c r="I29" s="926"/>
      <c r="J29" s="80">
        <v>15</v>
      </c>
      <c r="K29" s="530">
        <f>+SUM(UCETNI_DATA!N257:N258)</f>
        <v>0</v>
      </c>
      <c r="L29" s="528">
        <v>0</v>
      </c>
    </row>
    <row r="30" spans="1:12" s="495" customFormat="1" ht="15.75" customHeight="1">
      <c r="A30" s="94" t="s">
        <v>145</v>
      </c>
      <c r="B30" s="516"/>
      <c r="C30" s="517"/>
      <c r="D30" s="913" t="s">
        <v>947</v>
      </c>
      <c r="E30" s="941"/>
      <c r="F30" s="925"/>
      <c r="G30" s="925"/>
      <c r="H30" s="925"/>
      <c r="I30" s="926"/>
      <c r="J30" s="80">
        <v>16</v>
      </c>
      <c r="K30" s="527">
        <f>+UCETNI_DATA!M228+UCETNI_DATA!M229</f>
        <v>0</v>
      </c>
      <c r="L30" s="528">
        <v>0</v>
      </c>
    </row>
    <row r="31" spans="1:12" s="495" customFormat="1" ht="15.75" customHeight="1">
      <c r="A31" s="514" t="s">
        <v>213</v>
      </c>
      <c r="B31" s="515"/>
      <c r="C31" s="518"/>
      <c r="D31" s="913" t="s">
        <v>956</v>
      </c>
      <c r="E31" s="941"/>
      <c r="F31" s="925"/>
      <c r="G31" s="925"/>
      <c r="H31" s="925"/>
      <c r="I31" s="926"/>
      <c r="J31" s="80">
        <v>17</v>
      </c>
      <c r="K31" s="527">
        <f>+UCETNI_DATA!M220+UCETNI_DATA!M221</f>
        <v>0</v>
      </c>
      <c r="L31" s="528">
        <v>0</v>
      </c>
    </row>
    <row r="32" spans="1:12" s="495" customFormat="1" ht="15.75" customHeight="1">
      <c r="A32" s="900" t="s">
        <v>217</v>
      </c>
      <c r="B32" s="901"/>
      <c r="C32" s="902"/>
      <c r="D32" s="938" t="s">
        <v>254</v>
      </c>
      <c r="E32" s="940"/>
      <c r="F32" s="925"/>
      <c r="G32" s="925"/>
      <c r="H32" s="925"/>
      <c r="I32" s="926"/>
      <c r="J32" s="80">
        <v>18</v>
      </c>
      <c r="K32" s="527">
        <f>+UCETNI_DATA!N259+UCETNI_DATA!N266+UCETNI_DATA!N267+UCETNI_DATA!N264</f>
        <v>0</v>
      </c>
      <c r="L32" s="529">
        <v>0</v>
      </c>
    </row>
    <row r="33" spans="1:12" s="495" customFormat="1" ht="15.75" customHeight="1">
      <c r="A33" s="94" t="s">
        <v>214</v>
      </c>
      <c r="B33" s="922"/>
      <c r="C33" s="923"/>
      <c r="D33" s="913" t="s">
        <v>255</v>
      </c>
      <c r="E33" s="924"/>
      <c r="F33" s="925"/>
      <c r="G33" s="925"/>
      <c r="H33" s="925"/>
      <c r="I33" s="926"/>
      <c r="J33" s="80">
        <v>19</v>
      </c>
      <c r="K33" s="527">
        <f>+UCETNI_DATA!M222+UCETNI_DATA!M224+UCETNI_DATA!M226+UCETNI_DATA!M227</f>
        <v>0</v>
      </c>
      <c r="L33" s="529">
        <v>0</v>
      </c>
    </row>
    <row r="34" spans="1:12" s="495" customFormat="1" ht="15.75" customHeight="1">
      <c r="A34" s="903" t="s">
        <v>195</v>
      </c>
      <c r="B34" s="904"/>
      <c r="C34" s="905"/>
      <c r="D34" s="927" t="s">
        <v>948</v>
      </c>
      <c r="E34" s="928"/>
      <c r="F34" s="929"/>
      <c r="G34" s="929"/>
      <c r="H34" s="929"/>
      <c r="I34" s="930"/>
      <c r="J34" s="897">
        <v>20</v>
      </c>
      <c r="K34" s="911">
        <f>+K25+K27+K29+K32-K26-K28-K30-K31-K33</f>
        <v>0</v>
      </c>
      <c r="L34" s="909">
        <f>+L25+L27+L29+L32-L26-L28-L30-L31-L33</f>
        <v>0</v>
      </c>
    </row>
    <row r="35" spans="1:12" s="495" customFormat="1" ht="15.75" customHeight="1">
      <c r="A35" s="906"/>
      <c r="B35" s="907"/>
      <c r="C35" s="908"/>
      <c r="D35" s="931" t="s">
        <v>957</v>
      </c>
      <c r="E35" s="932"/>
      <c r="F35" s="933"/>
      <c r="G35" s="933"/>
      <c r="H35" s="933"/>
      <c r="I35" s="934"/>
      <c r="J35" s="736"/>
      <c r="K35" s="912"/>
      <c r="L35" s="910"/>
    </row>
    <row r="36" spans="1:12" s="495" customFormat="1" ht="15.75" customHeight="1">
      <c r="A36" s="935" t="s">
        <v>218</v>
      </c>
      <c r="B36" s="936"/>
      <c r="C36" s="937"/>
      <c r="D36" s="920" t="s">
        <v>958</v>
      </c>
      <c r="E36" s="921"/>
      <c r="F36" s="915"/>
      <c r="G36" s="915"/>
      <c r="H36" s="915"/>
      <c r="I36" s="916"/>
      <c r="J36" s="80">
        <v>21</v>
      </c>
      <c r="K36" s="520">
        <f>+K34+K23</f>
        <v>0</v>
      </c>
      <c r="L36" s="537">
        <f>+L34+L23</f>
        <v>0</v>
      </c>
    </row>
    <row r="37" spans="1:12" s="495" customFormat="1" ht="15.75" customHeight="1">
      <c r="A37" s="514" t="s">
        <v>215</v>
      </c>
      <c r="B37" s="898"/>
      <c r="C37" s="899"/>
      <c r="D37" s="913" t="s">
        <v>737</v>
      </c>
      <c r="E37" s="924"/>
      <c r="F37" s="925"/>
      <c r="G37" s="925"/>
      <c r="H37" s="925"/>
      <c r="I37" s="926"/>
      <c r="J37" s="80">
        <v>22</v>
      </c>
      <c r="K37" s="527">
        <f>+SUM(UCETNI_DATA!M238:M241)</f>
        <v>0</v>
      </c>
      <c r="L37" s="529">
        <v>0</v>
      </c>
    </row>
    <row r="38" spans="1:12" s="495" customFormat="1" ht="15.75" customHeight="1">
      <c r="A38" s="900" t="s">
        <v>218</v>
      </c>
      <c r="B38" s="901"/>
      <c r="C38" s="902"/>
      <c r="D38" s="920" t="s">
        <v>959</v>
      </c>
      <c r="E38" s="921"/>
      <c r="F38" s="915"/>
      <c r="G38" s="915"/>
      <c r="H38" s="915"/>
      <c r="I38" s="916"/>
      <c r="J38" s="80">
        <v>23</v>
      </c>
      <c r="K38" s="513">
        <f>+K36-K37</f>
        <v>0</v>
      </c>
      <c r="L38" s="521">
        <f>+L36-L37</f>
        <v>0</v>
      </c>
    </row>
    <row r="39" spans="1:12" s="495" customFormat="1" ht="15.75" customHeight="1">
      <c r="A39" s="94" t="s">
        <v>216</v>
      </c>
      <c r="B39" s="922"/>
      <c r="C39" s="923"/>
      <c r="D39" s="913" t="s">
        <v>231</v>
      </c>
      <c r="E39" s="914"/>
      <c r="F39" s="915"/>
      <c r="G39" s="915"/>
      <c r="H39" s="915"/>
      <c r="I39" s="916"/>
      <c r="J39" s="80">
        <v>24</v>
      </c>
      <c r="K39" s="11">
        <f>+UCETNI_DATA!M262+UCETNI_DATA!M263+UCETNI_DATA!M264+UCETNI_DATA!M265-UCETNI_DATA!N288-UCETNI_DATA!N289-UCETNI_DATA!N290</f>
        <v>0</v>
      </c>
      <c r="L39" s="82">
        <v>0</v>
      </c>
    </row>
    <row r="40" spans="1:12" s="495" customFormat="1" ht="15.75" customHeight="1">
      <c r="A40" s="893" t="s">
        <v>219</v>
      </c>
      <c r="B40" s="894"/>
      <c r="C40" s="895"/>
      <c r="D40" s="920" t="s">
        <v>960</v>
      </c>
      <c r="E40" s="921"/>
      <c r="F40" s="915"/>
      <c r="G40" s="915"/>
      <c r="H40" s="915"/>
      <c r="I40" s="916"/>
      <c r="J40" s="80">
        <v>25</v>
      </c>
      <c r="K40" s="513">
        <f>+K38-K39</f>
        <v>0</v>
      </c>
      <c r="L40" s="521">
        <f>+L38-L39</f>
        <v>0</v>
      </c>
    </row>
    <row r="41" spans="1:12" s="495" customFormat="1" ht="15.75" customHeight="1" thickBot="1">
      <c r="A41" s="935" t="s">
        <v>195</v>
      </c>
      <c r="B41" s="936"/>
      <c r="C41" s="937"/>
      <c r="D41" s="889" t="s">
        <v>949</v>
      </c>
      <c r="E41" s="890"/>
      <c r="F41" s="891"/>
      <c r="G41" s="891"/>
      <c r="H41" s="891"/>
      <c r="I41" s="892"/>
      <c r="J41" s="62">
        <v>26</v>
      </c>
      <c r="K41" s="519">
        <f>+K14+K15+K21+K25+K27+K29+K32</f>
        <v>0</v>
      </c>
      <c r="L41" s="522">
        <f>+L14+L15+L21+L25+L27+L29+L32</f>
        <v>0</v>
      </c>
    </row>
    <row r="42" spans="1:12" s="495" customFormat="1" ht="15.75" customHeight="1">
      <c r="A42" s="886" t="str">
        <f>+'R1'!A45</f>
        <v>Formulář zpracovala ASPEKT HM, daňová, účetní a auditorská kancelář, www.danovapriznani.cz, business.center.cz</v>
      </c>
      <c r="B42" s="887"/>
      <c r="C42" s="887"/>
      <c r="D42" s="887"/>
      <c r="E42" s="887"/>
      <c r="F42" s="887"/>
      <c r="G42" s="887"/>
      <c r="H42" s="887"/>
      <c r="I42" s="887"/>
      <c r="J42" s="887"/>
      <c r="K42" s="887"/>
      <c r="L42" s="887"/>
    </row>
    <row r="43" spans="1:12" s="495" customFormat="1" ht="15.75" customHeight="1">
      <c r="A43" s="888">
        <f>1+'R1'!A47:L47</f>
        <v>3</v>
      </c>
      <c r="B43" s="872"/>
      <c r="C43" s="872"/>
      <c r="D43" s="872"/>
      <c r="E43" s="872"/>
      <c r="F43" s="872"/>
      <c r="G43" s="872"/>
      <c r="H43" s="872"/>
      <c r="I43" s="872"/>
      <c r="J43" s="872"/>
      <c r="K43" s="872"/>
      <c r="L43" s="872"/>
    </row>
    <row r="44" spans="1:12" s="495" customFormat="1" ht="12.75">
      <c r="A44" s="496"/>
      <c r="B44" s="496"/>
      <c r="C44" s="496"/>
      <c r="D44" s="496"/>
      <c r="E44" s="496"/>
      <c r="F44" s="496"/>
      <c r="G44" s="496"/>
      <c r="H44" s="496"/>
      <c r="I44" s="496"/>
      <c r="J44" s="509"/>
      <c r="K44" s="496"/>
      <c r="L44" s="496"/>
    </row>
    <row r="45" spans="1:12" s="495" customFormat="1" ht="12.75">
      <c r="A45" s="496"/>
      <c r="B45" s="496"/>
      <c r="C45" s="496"/>
      <c r="D45" s="496"/>
      <c r="E45" s="496"/>
      <c r="F45" s="496"/>
      <c r="G45" s="496"/>
      <c r="H45" s="496"/>
      <c r="I45" s="496"/>
      <c r="J45" s="509"/>
      <c r="K45" s="496"/>
      <c r="L45" s="496"/>
    </row>
    <row r="46" spans="1:12" s="495" customFormat="1" ht="12.75">
      <c r="A46" s="496"/>
      <c r="B46" s="496"/>
      <c r="C46" s="496"/>
      <c r="D46" s="496"/>
      <c r="E46" s="496"/>
      <c r="F46" s="496"/>
      <c r="G46" s="496"/>
      <c r="H46" s="496"/>
      <c r="I46" s="496"/>
      <c r="J46" s="509"/>
      <c r="K46" s="496"/>
      <c r="L46" s="496"/>
    </row>
    <row r="47" spans="1:12" s="495" customFormat="1" ht="12.75">
      <c r="A47" s="496"/>
      <c r="B47" s="496"/>
      <c r="C47" s="496"/>
      <c r="D47" s="496"/>
      <c r="E47" s="496"/>
      <c r="F47" s="496"/>
      <c r="G47" s="496"/>
      <c r="H47" s="496"/>
      <c r="I47" s="496"/>
      <c r="J47" s="509"/>
      <c r="K47" s="496"/>
      <c r="L47" s="496"/>
    </row>
    <row r="48" spans="1:12" s="495" customFormat="1" ht="12.75">
      <c r="A48" s="496"/>
      <c r="B48" s="496"/>
      <c r="C48" s="496"/>
      <c r="D48" s="496"/>
      <c r="E48" s="496"/>
      <c r="F48" s="496"/>
      <c r="G48" s="496"/>
      <c r="H48" s="496"/>
      <c r="I48" s="496"/>
      <c r="J48" s="509"/>
      <c r="K48" s="496"/>
      <c r="L48" s="496"/>
    </row>
    <row r="49" spans="1:12" s="495" customFormat="1" ht="12.75">
      <c r="A49" s="496"/>
      <c r="B49" s="496"/>
      <c r="C49" s="496"/>
      <c r="D49" s="496"/>
      <c r="E49" s="496"/>
      <c r="F49" s="496"/>
      <c r="G49" s="496"/>
      <c r="H49" s="496"/>
      <c r="I49" s="496"/>
      <c r="J49" s="509"/>
      <c r="K49" s="496"/>
      <c r="L49" s="496"/>
    </row>
    <row r="50" spans="1:12" s="495" customFormat="1" ht="12.75">
      <c r="A50" s="496"/>
      <c r="B50" s="496"/>
      <c r="C50" s="496"/>
      <c r="D50" s="496"/>
      <c r="E50" s="496"/>
      <c r="F50" s="496"/>
      <c r="G50" s="496"/>
      <c r="H50" s="496"/>
      <c r="I50" s="496"/>
      <c r="J50" s="509"/>
      <c r="K50" s="496"/>
      <c r="L50" s="496"/>
    </row>
    <row r="51" spans="1:12" s="495" customFormat="1" ht="12.75">
      <c r="A51" s="496"/>
      <c r="B51" s="496"/>
      <c r="C51" s="496"/>
      <c r="D51" s="496"/>
      <c r="E51" s="496"/>
      <c r="F51" s="496"/>
      <c r="G51" s="496"/>
      <c r="H51" s="496"/>
      <c r="I51" s="496"/>
      <c r="J51" s="509"/>
      <c r="K51" s="496"/>
      <c r="L51" s="496"/>
    </row>
    <row r="52" spans="1:12" s="495" customFormat="1" ht="12.75">
      <c r="A52" s="496"/>
      <c r="B52" s="496"/>
      <c r="C52" s="496"/>
      <c r="D52" s="496"/>
      <c r="E52" s="496"/>
      <c r="F52" s="496"/>
      <c r="G52" s="496"/>
      <c r="H52" s="496"/>
      <c r="I52" s="496"/>
      <c r="J52" s="509"/>
      <c r="K52" s="496"/>
      <c r="L52" s="496"/>
    </row>
    <row r="53" spans="1:12" s="495" customFormat="1" ht="12.75">
      <c r="A53" s="496"/>
      <c r="B53" s="496"/>
      <c r="C53" s="496"/>
      <c r="D53" s="496"/>
      <c r="E53" s="496"/>
      <c r="F53" s="496"/>
      <c r="G53" s="496"/>
      <c r="H53" s="496"/>
      <c r="I53" s="496"/>
      <c r="J53" s="509"/>
      <c r="K53" s="496"/>
      <c r="L53" s="496"/>
    </row>
    <row r="54" spans="1:12" s="495" customFormat="1" ht="12.75">
      <c r="A54" s="496"/>
      <c r="B54" s="496"/>
      <c r="C54" s="496"/>
      <c r="D54" s="496"/>
      <c r="E54" s="496"/>
      <c r="F54" s="496"/>
      <c r="G54" s="496"/>
      <c r="H54" s="496"/>
      <c r="I54" s="496"/>
      <c r="J54" s="509"/>
      <c r="K54" s="496"/>
      <c r="L54" s="496"/>
    </row>
    <row r="55" spans="1:12" s="495" customFormat="1" ht="12.75">
      <c r="A55" s="496"/>
      <c r="B55" s="496"/>
      <c r="C55" s="496"/>
      <c r="D55" s="496"/>
      <c r="E55" s="496"/>
      <c r="F55" s="496"/>
      <c r="G55" s="496"/>
      <c r="H55" s="496"/>
      <c r="I55" s="496"/>
      <c r="J55" s="509"/>
      <c r="K55" s="496"/>
      <c r="L55" s="496"/>
    </row>
    <row r="56" spans="1:12" s="495" customFormat="1" ht="12.75">
      <c r="A56" s="496"/>
      <c r="B56" s="496"/>
      <c r="C56" s="496"/>
      <c r="D56" s="496"/>
      <c r="E56" s="496"/>
      <c r="F56" s="496"/>
      <c r="G56" s="496"/>
      <c r="H56" s="496"/>
      <c r="I56" s="496"/>
      <c r="J56" s="509"/>
      <c r="K56" s="496"/>
      <c r="L56" s="496"/>
    </row>
    <row r="57" spans="1:12" s="495" customFormat="1" ht="12.75">
      <c r="A57" s="496"/>
      <c r="B57" s="496"/>
      <c r="C57" s="496"/>
      <c r="D57" s="496"/>
      <c r="E57" s="496"/>
      <c r="F57" s="496"/>
      <c r="G57" s="496"/>
      <c r="H57" s="496"/>
      <c r="I57" s="496"/>
      <c r="J57" s="509"/>
      <c r="K57" s="496"/>
      <c r="L57" s="496"/>
    </row>
    <row r="58" spans="1:12" s="495" customFormat="1" ht="12.75">
      <c r="A58" s="496"/>
      <c r="B58" s="496"/>
      <c r="C58" s="496"/>
      <c r="D58" s="496"/>
      <c r="E58" s="496"/>
      <c r="F58" s="496"/>
      <c r="G58" s="496"/>
      <c r="H58" s="496"/>
      <c r="I58" s="496"/>
      <c r="J58" s="509"/>
      <c r="K58" s="496"/>
      <c r="L58" s="496"/>
    </row>
    <row r="59" spans="1:12" s="495" customFormat="1" ht="12.75">
      <c r="A59" s="496"/>
      <c r="B59" s="496"/>
      <c r="C59" s="496"/>
      <c r="D59" s="496"/>
      <c r="E59" s="496"/>
      <c r="F59" s="496"/>
      <c r="G59" s="496"/>
      <c r="H59" s="496"/>
      <c r="I59" s="496"/>
      <c r="J59" s="509"/>
      <c r="K59" s="496"/>
      <c r="L59" s="496"/>
    </row>
    <row r="60" spans="1:12" s="495" customFormat="1" ht="12.75">
      <c r="A60" s="496"/>
      <c r="B60" s="496"/>
      <c r="C60" s="496"/>
      <c r="D60" s="496"/>
      <c r="E60" s="496"/>
      <c r="F60" s="496"/>
      <c r="G60" s="496"/>
      <c r="H60" s="496"/>
      <c r="I60" s="496"/>
      <c r="J60" s="509"/>
      <c r="K60" s="496"/>
      <c r="L60" s="496"/>
    </row>
    <row r="61" spans="1:12" s="495" customFormat="1" ht="12.75">
      <c r="A61" s="496"/>
      <c r="B61" s="496"/>
      <c r="C61" s="496"/>
      <c r="D61" s="496"/>
      <c r="E61" s="496"/>
      <c r="F61" s="496"/>
      <c r="G61" s="496"/>
      <c r="H61" s="496"/>
      <c r="I61" s="496"/>
      <c r="J61" s="509"/>
      <c r="K61" s="496"/>
      <c r="L61" s="496"/>
    </row>
    <row r="62" spans="1:12" s="495" customFormat="1" ht="12.75">
      <c r="A62" s="496"/>
      <c r="B62" s="496"/>
      <c r="C62" s="496"/>
      <c r="D62" s="496"/>
      <c r="E62" s="496"/>
      <c r="F62" s="496"/>
      <c r="G62" s="496"/>
      <c r="H62" s="496"/>
      <c r="I62" s="496"/>
      <c r="J62" s="509"/>
      <c r="K62" s="496"/>
      <c r="L62" s="496"/>
    </row>
    <row r="63" spans="1:12" s="495" customFormat="1" ht="12.75">
      <c r="A63" s="496"/>
      <c r="B63" s="496"/>
      <c r="C63" s="496"/>
      <c r="D63" s="496"/>
      <c r="E63" s="496"/>
      <c r="F63" s="496"/>
      <c r="G63" s="496"/>
      <c r="H63" s="496"/>
      <c r="I63" s="496"/>
      <c r="J63" s="509"/>
      <c r="K63" s="496"/>
      <c r="L63" s="496"/>
    </row>
    <row r="64" spans="1:12" s="495" customFormat="1" ht="12.75">
      <c r="A64" s="496"/>
      <c r="B64" s="496"/>
      <c r="C64" s="496"/>
      <c r="D64" s="496"/>
      <c r="E64" s="496"/>
      <c r="F64" s="496"/>
      <c r="G64" s="496"/>
      <c r="H64" s="496"/>
      <c r="I64" s="496"/>
      <c r="J64" s="509"/>
      <c r="K64" s="496"/>
      <c r="L64" s="496"/>
    </row>
    <row r="65" spans="1:12" s="495" customFormat="1" ht="12.75">
      <c r="A65" s="496"/>
      <c r="B65" s="496"/>
      <c r="C65" s="496"/>
      <c r="D65" s="496"/>
      <c r="E65" s="496"/>
      <c r="F65" s="496"/>
      <c r="G65" s="496"/>
      <c r="H65" s="496"/>
      <c r="I65" s="496"/>
      <c r="J65" s="509"/>
      <c r="K65" s="496"/>
      <c r="L65" s="496"/>
    </row>
    <row r="66" spans="1:12" s="495" customFormat="1" ht="12.75">
      <c r="A66" s="496"/>
      <c r="B66" s="496"/>
      <c r="C66" s="496"/>
      <c r="D66" s="496"/>
      <c r="E66" s="496"/>
      <c r="F66" s="496"/>
      <c r="G66" s="496"/>
      <c r="H66" s="496"/>
      <c r="I66" s="496"/>
      <c r="J66" s="509"/>
      <c r="K66" s="496"/>
      <c r="L66" s="496"/>
    </row>
    <row r="67" spans="1:12" s="495" customFormat="1" ht="12.75">
      <c r="A67" s="496"/>
      <c r="B67" s="496"/>
      <c r="C67" s="496"/>
      <c r="D67" s="496"/>
      <c r="E67" s="496"/>
      <c r="F67" s="496"/>
      <c r="G67" s="496"/>
      <c r="H67" s="496"/>
      <c r="I67" s="496"/>
      <c r="J67" s="509"/>
      <c r="K67" s="496"/>
      <c r="L67" s="496"/>
    </row>
    <row r="68" spans="1:12" s="495" customFormat="1" ht="12.75">
      <c r="A68" s="496"/>
      <c r="B68" s="496"/>
      <c r="C68" s="496"/>
      <c r="D68" s="496"/>
      <c r="E68" s="496"/>
      <c r="F68" s="496"/>
      <c r="G68" s="496"/>
      <c r="H68" s="496"/>
      <c r="I68" s="496"/>
      <c r="J68" s="509"/>
      <c r="K68" s="496"/>
      <c r="L68" s="496"/>
    </row>
    <row r="69" spans="1:12" s="495" customFormat="1" ht="12.75">
      <c r="A69" s="496"/>
      <c r="B69" s="496"/>
      <c r="C69" s="496"/>
      <c r="D69" s="496"/>
      <c r="E69" s="496"/>
      <c r="F69" s="496"/>
      <c r="G69" s="496"/>
      <c r="H69" s="496"/>
      <c r="I69" s="496"/>
      <c r="J69" s="509"/>
      <c r="K69" s="496"/>
      <c r="L69" s="496"/>
    </row>
    <row r="70" spans="1:12" s="495" customFormat="1" ht="12.75">
      <c r="A70" s="496"/>
      <c r="B70" s="496"/>
      <c r="C70" s="496"/>
      <c r="D70" s="496"/>
      <c r="E70" s="496"/>
      <c r="F70" s="496"/>
      <c r="G70" s="496"/>
      <c r="H70" s="496"/>
      <c r="I70" s="496"/>
      <c r="J70" s="509"/>
      <c r="K70" s="496"/>
      <c r="L70" s="496"/>
    </row>
    <row r="71" spans="1:12" s="495" customFormat="1" ht="12.75">
      <c r="A71" s="496"/>
      <c r="B71" s="496"/>
      <c r="C71" s="496"/>
      <c r="D71" s="496"/>
      <c r="E71" s="496"/>
      <c r="F71" s="496"/>
      <c r="G71" s="496"/>
      <c r="H71" s="496"/>
      <c r="I71" s="496"/>
      <c r="J71" s="509"/>
      <c r="K71" s="496"/>
      <c r="L71" s="496"/>
    </row>
    <row r="72" spans="1:12" s="495" customFormat="1" ht="12.75">
      <c r="A72" s="496"/>
      <c r="B72" s="496"/>
      <c r="C72" s="496"/>
      <c r="D72" s="496"/>
      <c r="E72" s="496"/>
      <c r="F72" s="496"/>
      <c r="G72" s="496"/>
      <c r="H72" s="496"/>
      <c r="I72" s="496"/>
      <c r="J72" s="509"/>
      <c r="K72" s="496"/>
      <c r="L72" s="496"/>
    </row>
    <row r="73" spans="1:12" s="495" customFormat="1" ht="12.75">
      <c r="A73" s="496"/>
      <c r="B73" s="496"/>
      <c r="C73" s="496"/>
      <c r="D73" s="496"/>
      <c r="E73" s="496"/>
      <c r="F73" s="496"/>
      <c r="G73" s="496"/>
      <c r="H73" s="496"/>
      <c r="I73" s="496"/>
      <c r="J73" s="509"/>
      <c r="K73" s="496"/>
      <c r="L73" s="496"/>
    </row>
    <row r="74" spans="1:12" s="495" customFormat="1" ht="12.75">
      <c r="A74" s="496"/>
      <c r="B74" s="496"/>
      <c r="C74" s="496"/>
      <c r="D74" s="496"/>
      <c r="E74" s="496"/>
      <c r="F74" s="496"/>
      <c r="G74" s="496"/>
      <c r="H74" s="496"/>
      <c r="I74" s="496"/>
      <c r="J74" s="509"/>
      <c r="K74" s="496"/>
      <c r="L74" s="496"/>
    </row>
    <row r="75" spans="1:12" s="495" customFormat="1" ht="12.75">
      <c r="A75" s="496"/>
      <c r="B75" s="496"/>
      <c r="C75" s="496"/>
      <c r="D75" s="496"/>
      <c r="E75" s="496"/>
      <c r="F75" s="496"/>
      <c r="G75" s="496"/>
      <c r="H75" s="496"/>
      <c r="I75" s="496"/>
      <c r="J75" s="509"/>
      <c r="K75" s="496"/>
      <c r="L75" s="496"/>
    </row>
    <row r="76" spans="1:12" s="495" customFormat="1" ht="12.75">
      <c r="A76" s="496"/>
      <c r="B76" s="496"/>
      <c r="C76" s="496"/>
      <c r="D76" s="496"/>
      <c r="E76" s="496"/>
      <c r="F76" s="496"/>
      <c r="G76" s="496"/>
      <c r="H76" s="496"/>
      <c r="I76" s="496"/>
      <c r="J76" s="509"/>
      <c r="K76" s="496"/>
      <c r="L76" s="496"/>
    </row>
    <row r="77" spans="1:12" s="495" customFormat="1" ht="12.75">
      <c r="A77" s="496"/>
      <c r="B77" s="496"/>
      <c r="C77" s="496"/>
      <c r="D77" s="496"/>
      <c r="E77" s="496"/>
      <c r="F77" s="496"/>
      <c r="G77" s="496"/>
      <c r="H77" s="496"/>
      <c r="I77" s="496"/>
      <c r="J77" s="509"/>
      <c r="K77" s="496"/>
      <c r="L77" s="496"/>
    </row>
    <row r="78" spans="1:12" s="495" customFormat="1" ht="12.75">
      <c r="A78" s="496"/>
      <c r="B78" s="496"/>
      <c r="C78" s="496"/>
      <c r="D78" s="496"/>
      <c r="E78" s="496"/>
      <c r="F78" s="496"/>
      <c r="G78" s="496"/>
      <c r="H78" s="496"/>
      <c r="I78" s="496"/>
      <c r="J78" s="509"/>
      <c r="K78" s="496"/>
      <c r="L78" s="496"/>
    </row>
    <row r="79" spans="1:12" s="495" customFormat="1" ht="12.75">
      <c r="A79" s="496"/>
      <c r="B79" s="496"/>
      <c r="C79" s="496"/>
      <c r="D79" s="496"/>
      <c r="E79" s="496"/>
      <c r="F79" s="496"/>
      <c r="G79" s="496"/>
      <c r="H79" s="496"/>
      <c r="I79" s="496"/>
      <c r="J79" s="509"/>
      <c r="K79" s="496"/>
      <c r="L79" s="496"/>
    </row>
    <row r="80" spans="1:12" s="495" customFormat="1" ht="12.75">
      <c r="A80" s="496"/>
      <c r="B80" s="496"/>
      <c r="C80" s="496"/>
      <c r="D80" s="496"/>
      <c r="E80" s="496"/>
      <c r="F80" s="496"/>
      <c r="G80" s="496"/>
      <c r="H80" s="496"/>
      <c r="I80" s="496"/>
      <c r="J80" s="509"/>
      <c r="K80" s="496"/>
      <c r="L80" s="496"/>
    </row>
    <row r="81" spans="1:12" s="495" customFormat="1" ht="12.75">
      <c r="A81" s="496"/>
      <c r="B81" s="496"/>
      <c r="C81" s="496"/>
      <c r="D81" s="496"/>
      <c r="E81" s="496"/>
      <c r="F81" s="496"/>
      <c r="G81" s="496"/>
      <c r="H81" s="496"/>
      <c r="I81" s="496"/>
      <c r="J81" s="509"/>
      <c r="K81" s="496"/>
      <c r="L81" s="496"/>
    </row>
    <row r="82" spans="1:12" s="495" customFormat="1" ht="12.75">
      <c r="A82" s="496"/>
      <c r="B82" s="496"/>
      <c r="C82" s="496"/>
      <c r="D82" s="496"/>
      <c r="E82" s="496"/>
      <c r="F82" s="496"/>
      <c r="G82" s="496"/>
      <c r="H82" s="496"/>
      <c r="I82" s="496"/>
      <c r="J82" s="509"/>
      <c r="K82" s="496"/>
      <c r="L82" s="496"/>
    </row>
    <row r="83" spans="1:12" s="495" customFormat="1" ht="12.75">
      <c r="A83" s="496"/>
      <c r="B83" s="496"/>
      <c r="C83" s="496"/>
      <c r="D83" s="496"/>
      <c r="E83" s="496"/>
      <c r="F83" s="496"/>
      <c r="G83" s="496"/>
      <c r="H83" s="496"/>
      <c r="I83" s="496"/>
      <c r="J83" s="509"/>
      <c r="K83" s="496"/>
      <c r="L83" s="496"/>
    </row>
    <row r="84" spans="1:12" s="495" customFormat="1" ht="12.75">
      <c r="A84" s="496"/>
      <c r="B84" s="496"/>
      <c r="C84" s="496"/>
      <c r="D84" s="496"/>
      <c r="E84" s="496"/>
      <c r="F84" s="496"/>
      <c r="G84" s="496"/>
      <c r="H84" s="496"/>
      <c r="I84" s="496"/>
      <c r="J84" s="509"/>
      <c r="K84" s="496"/>
      <c r="L84" s="496"/>
    </row>
    <row r="85" spans="1:12" s="495" customFormat="1" ht="12.75">
      <c r="A85" s="496"/>
      <c r="B85" s="496"/>
      <c r="C85" s="496"/>
      <c r="D85" s="496"/>
      <c r="E85" s="496"/>
      <c r="F85" s="496"/>
      <c r="G85" s="496"/>
      <c r="H85" s="496"/>
      <c r="I85" s="496"/>
      <c r="J85" s="509"/>
      <c r="K85" s="496"/>
      <c r="L85" s="496"/>
    </row>
    <row r="86" spans="1:12" s="495" customFormat="1" ht="12.75">
      <c r="A86" s="496"/>
      <c r="B86" s="496"/>
      <c r="C86" s="496"/>
      <c r="D86" s="496"/>
      <c r="E86" s="496"/>
      <c r="F86" s="496"/>
      <c r="G86" s="496"/>
      <c r="H86" s="496"/>
      <c r="I86" s="496"/>
      <c r="J86" s="509"/>
      <c r="K86" s="496"/>
      <c r="L86" s="496"/>
    </row>
    <row r="87" spans="1:12" s="495" customFormat="1" ht="12.75">
      <c r="A87" s="496"/>
      <c r="B87" s="496"/>
      <c r="C87" s="496"/>
      <c r="D87" s="496"/>
      <c r="E87" s="496"/>
      <c r="F87" s="496"/>
      <c r="G87" s="496"/>
      <c r="H87" s="496"/>
      <c r="I87" s="496"/>
      <c r="J87" s="509"/>
      <c r="K87" s="496"/>
      <c r="L87" s="496"/>
    </row>
    <row r="88" spans="1:12" s="495" customFormat="1" ht="12.75">
      <c r="A88" s="496"/>
      <c r="B88" s="496"/>
      <c r="C88" s="496"/>
      <c r="D88" s="496"/>
      <c r="E88" s="496"/>
      <c r="F88" s="496"/>
      <c r="G88" s="496"/>
      <c r="H88" s="496"/>
      <c r="I88" s="496"/>
      <c r="J88" s="509"/>
      <c r="K88" s="496"/>
      <c r="L88" s="496"/>
    </row>
    <row r="89" spans="1:12" s="495" customFormat="1" ht="12.75">
      <c r="A89" s="496"/>
      <c r="B89" s="496"/>
      <c r="C89" s="496"/>
      <c r="D89" s="496"/>
      <c r="E89" s="496"/>
      <c r="F89" s="496"/>
      <c r="G89" s="496"/>
      <c r="H89" s="496"/>
      <c r="I89" s="496"/>
      <c r="J89" s="509"/>
      <c r="K89" s="496"/>
      <c r="L89" s="496"/>
    </row>
    <row r="90" spans="1:12" s="495" customFormat="1" ht="12.75">
      <c r="A90" s="496"/>
      <c r="B90" s="496"/>
      <c r="C90" s="496"/>
      <c r="D90" s="496"/>
      <c r="E90" s="496"/>
      <c r="F90" s="496"/>
      <c r="G90" s="496"/>
      <c r="H90" s="496"/>
      <c r="I90" s="496"/>
      <c r="J90" s="509"/>
      <c r="K90" s="496"/>
      <c r="L90" s="496"/>
    </row>
    <row r="91" spans="1:12" s="495" customFormat="1" ht="12.75">
      <c r="A91" s="496"/>
      <c r="B91" s="496"/>
      <c r="C91" s="496"/>
      <c r="D91" s="496"/>
      <c r="E91" s="496"/>
      <c r="F91" s="496"/>
      <c r="G91" s="496"/>
      <c r="H91" s="496"/>
      <c r="I91" s="496"/>
      <c r="J91" s="509"/>
      <c r="K91" s="496"/>
      <c r="L91" s="496"/>
    </row>
    <row r="92" spans="1:12" s="495" customFormat="1" ht="12.75">
      <c r="A92" s="496"/>
      <c r="B92" s="496"/>
      <c r="C92" s="496"/>
      <c r="D92" s="496"/>
      <c r="E92" s="496"/>
      <c r="F92" s="496"/>
      <c r="G92" s="496"/>
      <c r="H92" s="496"/>
      <c r="I92" s="496"/>
      <c r="J92" s="509"/>
      <c r="K92" s="496"/>
      <c r="L92" s="496"/>
    </row>
    <row r="93" spans="1:12" s="495" customFormat="1" ht="12.75">
      <c r="A93" s="496"/>
      <c r="B93" s="496"/>
      <c r="C93" s="496"/>
      <c r="D93" s="496"/>
      <c r="E93" s="496"/>
      <c r="F93" s="496"/>
      <c r="G93" s="496"/>
      <c r="H93" s="496"/>
      <c r="I93" s="496"/>
      <c r="J93" s="509"/>
      <c r="K93" s="496"/>
      <c r="L93" s="496"/>
    </row>
    <row r="94" spans="1:12" s="495" customFormat="1" ht="12.75">
      <c r="A94" s="496"/>
      <c r="B94" s="496"/>
      <c r="C94" s="496"/>
      <c r="D94" s="496"/>
      <c r="E94" s="496"/>
      <c r="F94" s="496"/>
      <c r="G94" s="496"/>
      <c r="H94" s="496"/>
      <c r="I94" s="496"/>
      <c r="J94" s="509"/>
      <c r="K94" s="496"/>
      <c r="L94" s="496"/>
    </row>
    <row r="95" spans="1:12" s="495" customFormat="1" ht="12.75">
      <c r="A95" s="496"/>
      <c r="B95" s="496"/>
      <c r="C95" s="496"/>
      <c r="D95" s="496"/>
      <c r="E95" s="496"/>
      <c r="F95" s="496"/>
      <c r="G95" s="496"/>
      <c r="H95" s="496"/>
      <c r="I95" s="496"/>
      <c r="J95" s="509"/>
      <c r="K95" s="496"/>
      <c r="L95" s="496"/>
    </row>
    <row r="96" spans="1:12" s="495" customFormat="1" ht="12.75">
      <c r="A96" s="496"/>
      <c r="B96" s="496"/>
      <c r="C96" s="496"/>
      <c r="D96" s="496"/>
      <c r="E96" s="496"/>
      <c r="F96" s="496"/>
      <c r="G96" s="496"/>
      <c r="H96" s="496"/>
      <c r="I96" s="496"/>
      <c r="J96" s="509"/>
      <c r="K96" s="496"/>
      <c r="L96" s="496"/>
    </row>
    <row r="97" spans="1:12" s="495" customFormat="1" ht="12.75">
      <c r="A97" s="496"/>
      <c r="B97" s="496"/>
      <c r="C97" s="496"/>
      <c r="D97" s="496"/>
      <c r="E97" s="496"/>
      <c r="F97" s="496"/>
      <c r="G97" s="496"/>
      <c r="H97" s="496"/>
      <c r="I97" s="496"/>
      <c r="J97" s="509"/>
      <c r="K97" s="496"/>
      <c r="L97" s="496"/>
    </row>
    <row r="98" spans="1:12" s="495" customFormat="1" ht="12.75">
      <c r="A98" s="496"/>
      <c r="B98" s="496"/>
      <c r="C98" s="496"/>
      <c r="D98" s="496"/>
      <c r="E98" s="496"/>
      <c r="F98" s="496"/>
      <c r="G98" s="496"/>
      <c r="H98" s="496"/>
      <c r="I98" s="496"/>
      <c r="J98" s="509"/>
      <c r="K98" s="496"/>
      <c r="L98" s="496"/>
    </row>
    <row r="99" spans="1:12" s="495" customFormat="1" ht="12.75">
      <c r="A99" s="496"/>
      <c r="B99" s="496"/>
      <c r="C99" s="496"/>
      <c r="D99" s="496"/>
      <c r="E99" s="496"/>
      <c r="F99" s="496"/>
      <c r="G99" s="496"/>
      <c r="H99" s="496"/>
      <c r="I99" s="496"/>
      <c r="J99" s="509"/>
      <c r="K99" s="496"/>
      <c r="L99" s="496"/>
    </row>
    <row r="100" spans="1:12" s="495" customFormat="1" ht="12.75">
      <c r="A100" s="496"/>
      <c r="B100" s="496"/>
      <c r="C100" s="496"/>
      <c r="D100" s="496"/>
      <c r="E100" s="496"/>
      <c r="F100" s="496"/>
      <c r="G100" s="496"/>
      <c r="H100" s="496"/>
      <c r="I100" s="496"/>
      <c r="J100" s="509"/>
      <c r="K100" s="496"/>
      <c r="L100" s="496"/>
    </row>
    <row r="101" spans="1:12" s="495" customFormat="1" ht="12.75">
      <c r="A101" s="496"/>
      <c r="B101" s="496"/>
      <c r="C101" s="496"/>
      <c r="D101" s="496"/>
      <c r="E101" s="496"/>
      <c r="F101" s="496"/>
      <c r="G101" s="496"/>
      <c r="H101" s="496"/>
      <c r="I101" s="496"/>
      <c r="J101" s="509"/>
      <c r="K101" s="496"/>
      <c r="L101" s="496"/>
    </row>
    <row r="102" spans="1:12" s="495" customFormat="1" ht="12.75">
      <c r="A102" s="496"/>
      <c r="B102" s="496"/>
      <c r="C102" s="496"/>
      <c r="D102" s="496"/>
      <c r="E102" s="496"/>
      <c r="F102" s="496"/>
      <c r="G102" s="496"/>
      <c r="H102" s="496"/>
      <c r="I102" s="496"/>
      <c r="J102" s="509"/>
      <c r="K102" s="496"/>
      <c r="L102" s="496"/>
    </row>
    <row r="103" spans="1:12" s="495" customFormat="1" ht="12.75">
      <c r="A103" s="496"/>
      <c r="B103" s="496"/>
      <c r="C103" s="496"/>
      <c r="D103" s="496"/>
      <c r="E103" s="496"/>
      <c r="F103" s="496"/>
      <c r="G103" s="496"/>
      <c r="H103" s="496"/>
      <c r="I103" s="496"/>
      <c r="J103" s="509"/>
      <c r="K103" s="496"/>
      <c r="L103" s="496"/>
    </row>
    <row r="104" spans="1:12" s="495" customFormat="1" ht="12.75">
      <c r="A104" s="496"/>
      <c r="B104" s="496"/>
      <c r="C104" s="496"/>
      <c r="D104" s="496"/>
      <c r="E104" s="496"/>
      <c r="F104" s="496"/>
      <c r="G104" s="496"/>
      <c r="H104" s="496"/>
      <c r="I104" s="496"/>
      <c r="J104" s="509"/>
      <c r="K104" s="496"/>
      <c r="L104" s="496"/>
    </row>
    <row r="105" spans="1:12" s="495" customFormat="1" ht="12.75">
      <c r="A105" s="496"/>
      <c r="B105" s="496"/>
      <c r="C105" s="496"/>
      <c r="D105" s="496"/>
      <c r="E105" s="496"/>
      <c r="F105" s="496"/>
      <c r="G105" s="496"/>
      <c r="H105" s="496"/>
      <c r="I105" s="496"/>
      <c r="J105" s="509"/>
      <c r="K105" s="496"/>
      <c r="L105" s="496"/>
    </row>
    <row r="106" spans="1:12" s="495" customFormat="1" ht="12.75">
      <c r="A106" s="496"/>
      <c r="B106" s="496"/>
      <c r="C106" s="496"/>
      <c r="D106" s="496"/>
      <c r="E106" s="496"/>
      <c r="F106" s="496"/>
      <c r="G106" s="496"/>
      <c r="H106" s="496"/>
      <c r="I106" s="496"/>
      <c r="J106" s="509"/>
      <c r="K106" s="496"/>
      <c r="L106" s="496"/>
    </row>
    <row r="107" spans="1:12" s="495" customFormat="1" ht="12.75">
      <c r="A107" s="496"/>
      <c r="B107" s="496"/>
      <c r="C107" s="496"/>
      <c r="D107" s="496"/>
      <c r="E107" s="496"/>
      <c r="F107" s="496"/>
      <c r="G107" s="496"/>
      <c r="H107" s="496"/>
      <c r="I107" s="496"/>
      <c r="J107" s="509"/>
      <c r="K107" s="496"/>
      <c r="L107" s="496"/>
    </row>
    <row r="108" spans="1:12" s="495" customFormat="1" ht="12.75">
      <c r="A108" s="496"/>
      <c r="B108" s="496"/>
      <c r="C108" s="496"/>
      <c r="D108" s="496"/>
      <c r="E108" s="496"/>
      <c r="F108" s="496"/>
      <c r="G108" s="496"/>
      <c r="H108" s="496"/>
      <c r="I108" s="496"/>
      <c r="J108" s="509"/>
      <c r="K108" s="496"/>
      <c r="L108" s="496"/>
    </row>
    <row r="109" spans="1:12" s="495" customFormat="1" ht="12.75">
      <c r="A109" s="496"/>
      <c r="B109" s="496"/>
      <c r="C109" s="496"/>
      <c r="D109" s="496"/>
      <c r="E109" s="496"/>
      <c r="F109" s="496"/>
      <c r="G109" s="496"/>
      <c r="H109" s="496"/>
      <c r="I109" s="496"/>
      <c r="J109" s="509"/>
      <c r="K109" s="496"/>
      <c r="L109" s="496"/>
    </row>
    <row r="110" spans="1:12" s="495" customFormat="1" ht="12.75">
      <c r="A110" s="496"/>
      <c r="B110" s="496"/>
      <c r="C110" s="496"/>
      <c r="D110" s="496"/>
      <c r="E110" s="496"/>
      <c r="F110" s="496"/>
      <c r="G110" s="496"/>
      <c r="H110" s="496"/>
      <c r="I110" s="496"/>
      <c r="J110" s="509"/>
      <c r="K110" s="496"/>
      <c r="L110" s="496"/>
    </row>
    <row r="111" spans="1:12" s="495" customFormat="1" ht="12.75">
      <c r="A111" s="496"/>
      <c r="B111" s="496"/>
      <c r="C111" s="496"/>
      <c r="D111" s="496"/>
      <c r="E111" s="496"/>
      <c r="F111" s="496"/>
      <c r="G111" s="496"/>
      <c r="H111" s="496"/>
      <c r="I111" s="496"/>
      <c r="J111" s="509"/>
      <c r="K111" s="496"/>
      <c r="L111" s="496"/>
    </row>
    <row r="112" spans="1:12" s="495" customFormat="1" ht="12.75">
      <c r="A112" s="496"/>
      <c r="B112" s="496"/>
      <c r="C112" s="496"/>
      <c r="D112" s="496"/>
      <c r="E112" s="496"/>
      <c r="F112" s="496"/>
      <c r="G112" s="496"/>
      <c r="H112" s="496"/>
      <c r="I112" s="496"/>
      <c r="J112" s="509"/>
      <c r="K112" s="496"/>
      <c r="L112" s="496"/>
    </row>
    <row r="113" spans="1:12" s="495" customFormat="1" ht="12.75">
      <c r="A113" s="496"/>
      <c r="B113" s="496"/>
      <c r="C113" s="496"/>
      <c r="D113" s="496"/>
      <c r="E113" s="496"/>
      <c r="F113" s="496"/>
      <c r="G113" s="496"/>
      <c r="H113" s="496"/>
      <c r="I113" s="496"/>
      <c r="J113" s="509"/>
      <c r="K113" s="496"/>
      <c r="L113" s="496"/>
    </row>
    <row r="114" spans="1:12" s="495" customFormat="1" ht="12.75">
      <c r="A114" s="496"/>
      <c r="B114" s="496"/>
      <c r="C114" s="496"/>
      <c r="D114" s="496"/>
      <c r="E114" s="496"/>
      <c r="F114" s="496"/>
      <c r="G114" s="496"/>
      <c r="H114" s="496"/>
      <c r="I114" s="496"/>
      <c r="J114" s="509"/>
      <c r="K114" s="496"/>
      <c r="L114" s="496"/>
    </row>
    <row r="115" spans="1:12" s="495" customFormat="1" ht="12.75">
      <c r="A115" s="496"/>
      <c r="B115" s="496"/>
      <c r="C115" s="496"/>
      <c r="D115" s="496"/>
      <c r="E115" s="496"/>
      <c r="F115" s="496"/>
      <c r="G115" s="496"/>
      <c r="H115" s="496"/>
      <c r="I115" s="496"/>
      <c r="J115" s="509"/>
      <c r="K115" s="496"/>
      <c r="L115" s="496"/>
    </row>
    <row r="116" spans="1:12" s="495" customFormat="1" ht="12.75">
      <c r="A116" s="496"/>
      <c r="B116" s="496"/>
      <c r="C116" s="496"/>
      <c r="D116" s="496"/>
      <c r="E116" s="496"/>
      <c r="F116" s="496"/>
      <c r="G116" s="496"/>
      <c r="H116" s="496"/>
      <c r="I116" s="496"/>
      <c r="J116" s="509"/>
      <c r="K116" s="496"/>
      <c r="L116" s="496"/>
    </row>
    <row r="117" spans="1:12" s="495" customFormat="1" ht="12.75">
      <c r="A117" s="496"/>
      <c r="B117" s="496"/>
      <c r="C117" s="496"/>
      <c r="D117" s="496"/>
      <c r="E117" s="496"/>
      <c r="F117" s="496"/>
      <c r="G117" s="496"/>
      <c r="H117" s="496"/>
      <c r="I117" s="496"/>
      <c r="J117" s="509"/>
      <c r="K117" s="496"/>
      <c r="L117" s="496"/>
    </row>
    <row r="118" spans="1:12" s="495" customFormat="1" ht="12.75">
      <c r="A118" s="496"/>
      <c r="B118" s="496"/>
      <c r="C118" s="496"/>
      <c r="D118" s="496"/>
      <c r="E118" s="496"/>
      <c r="F118" s="496"/>
      <c r="G118" s="496"/>
      <c r="H118" s="496"/>
      <c r="I118" s="496"/>
      <c r="J118" s="509"/>
      <c r="K118" s="496"/>
      <c r="L118" s="496"/>
    </row>
    <row r="119" spans="1:12" s="495" customFormat="1" ht="12.75">
      <c r="A119" s="496"/>
      <c r="B119" s="496"/>
      <c r="C119" s="496"/>
      <c r="D119" s="496"/>
      <c r="E119" s="496"/>
      <c r="F119" s="496"/>
      <c r="G119" s="496"/>
      <c r="H119" s="496"/>
      <c r="I119" s="496"/>
      <c r="J119" s="509"/>
      <c r="K119" s="496"/>
      <c r="L119" s="496"/>
    </row>
    <row r="120" spans="1:12" s="495" customFormat="1" ht="12.75">
      <c r="A120" s="496"/>
      <c r="B120" s="496"/>
      <c r="C120" s="496"/>
      <c r="D120" s="496"/>
      <c r="E120" s="496"/>
      <c r="F120" s="496"/>
      <c r="G120" s="496"/>
      <c r="H120" s="496"/>
      <c r="I120" s="496"/>
      <c r="J120" s="509"/>
      <c r="K120" s="496"/>
      <c r="L120" s="496"/>
    </row>
    <row r="121" spans="1:12" s="495" customFormat="1" ht="12.75">
      <c r="A121" s="496"/>
      <c r="B121" s="496"/>
      <c r="C121" s="496"/>
      <c r="D121" s="496"/>
      <c r="E121" s="496"/>
      <c r="F121" s="496"/>
      <c r="G121" s="496"/>
      <c r="H121" s="496"/>
      <c r="I121" s="496"/>
      <c r="J121" s="509"/>
      <c r="K121" s="496"/>
      <c r="L121" s="496"/>
    </row>
    <row r="122" spans="1:12" s="495" customFormat="1" ht="12.75">
      <c r="A122" s="496"/>
      <c r="B122" s="496"/>
      <c r="C122" s="496"/>
      <c r="D122" s="496"/>
      <c r="E122" s="496"/>
      <c r="F122" s="496"/>
      <c r="G122" s="496"/>
      <c r="H122" s="496"/>
      <c r="I122" s="496"/>
      <c r="J122" s="509"/>
      <c r="K122" s="496"/>
      <c r="L122" s="496"/>
    </row>
    <row r="123" spans="1:12" s="495" customFormat="1" ht="12.75">
      <c r="A123" s="496"/>
      <c r="B123" s="496"/>
      <c r="C123" s="496"/>
      <c r="D123" s="496"/>
      <c r="E123" s="496"/>
      <c r="F123" s="496"/>
      <c r="G123" s="496"/>
      <c r="H123" s="496"/>
      <c r="I123" s="496"/>
      <c r="J123" s="509"/>
      <c r="K123" s="496"/>
      <c r="L123" s="496"/>
    </row>
    <row r="124" spans="1:12" s="495" customFormat="1" ht="12.75">
      <c r="A124" s="496"/>
      <c r="B124" s="496"/>
      <c r="C124" s="496"/>
      <c r="D124" s="496"/>
      <c r="E124" s="496"/>
      <c r="F124" s="496"/>
      <c r="G124" s="496"/>
      <c r="H124" s="496"/>
      <c r="I124" s="496"/>
      <c r="J124" s="509"/>
      <c r="K124" s="496"/>
      <c r="L124" s="496"/>
    </row>
    <row r="125" spans="1:12" s="495" customFormat="1" ht="12.75">
      <c r="A125" s="496"/>
      <c r="B125" s="496"/>
      <c r="C125" s="496"/>
      <c r="D125" s="496"/>
      <c r="E125" s="496"/>
      <c r="F125" s="496"/>
      <c r="G125" s="496"/>
      <c r="H125" s="496"/>
      <c r="I125" s="496"/>
      <c r="J125" s="509"/>
      <c r="K125" s="496"/>
      <c r="L125" s="496"/>
    </row>
    <row r="126" spans="1:12" s="495" customFormat="1" ht="12.75">
      <c r="A126" s="496"/>
      <c r="B126" s="496"/>
      <c r="C126" s="496"/>
      <c r="D126" s="496"/>
      <c r="E126" s="496"/>
      <c r="F126" s="496"/>
      <c r="G126" s="496"/>
      <c r="H126" s="496"/>
      <c r="I126" s="496"/>
      <c r="J126" s="509"/>
      <c r="K126" s="496"/>
      <c r="L126" s="496"/>
    </row>
    <row r="127" spans="1:12" s="495" customFormat="1" ht="12.75">
      <c r="A127" s="496"/>
      <c r="B127" s="496"/>
      <c r="C127" s="496"/>
      <c r="D127" s="496"/>
      <c r="E127" s="496"/>
      <c r="F127" s="496"/>
      <c r="G127" s="496"/>
      <c r="H127" s="496"/>
      <c r="I127" s="496"/>
      <c r="J127" s="509"/>
      <c r="K127" s="496"/>
      <c r="L127" s="496"/>
    </row>
    <row r="128" spans="1:12" s="495" customFormat="1" ht="12.75">
      <c r="A128" s="496"/>
      <c r="B128" s="496"/>
      <c r="C128" s="496"/>
      <c r="D128" s="496"/>
      <c r="E128" s="496"/>
      <c r="F128" s="496"/>
      <c r="G128" s="496"/>
      <c r="H128" s="496"/>
      <c r="I128" s="496"/>
      <c r="J128" s="509"/>
      <c r="K128" s="496"/>
      <c r="L128" s="496"/>
    </row>
    <row r="129" spans="1:12" s="495" customFormat="1" ht="12.75">
      <c r="A129" s="496"/>
      <c r="B129" s="496"/>
      <c r="C129" s="496"/>
      <c r="D129" s="496"/>
      <c r="E129" s="496"/>
      <c r="F129" s="496"/>
      <c r="G129" s="496"/>
      <c r="H129" s="496"/>
      <c r="I129" s="496"/>
      <c r="J129" s="509"/>
      <c r="K129" s="496"/>
      <c r="L129" s="496"/>
    </row>
    <row r="130" spans="1:12" s="495" customFormat="1" ht="12.75">
      <c r="A130" s="496"/>
      <c r="B130" s="496"/>
      <c r="C130" s="496"/>
      <c r="D130" s="496"/>
      <c r="E130" s="496"/>
      <c r="F130" s="496"/>
      <c r="G130" s="496"/>
      <c r="H130" s="496"/>
      <c r="I130" s="496"/>
      <c r="J130" s="509"/>
      <c r="K130" s="496"/>
      <c r="L130" s="496"/>
    </row>
    <row r="131" spans="1:12" s="495" customFormat="1" ht="12.75">
      <c r="A131" s="496"/>
      <c r="B131" s="496"/>
      <c r="C131" s="496"/>
      <c r="D131" s="496"/>
      <c r="E131" s="496"/>
      <c r="F131" s="496"/>
      <c r="G131" s="496"/>
      <c r="H131" s="496"/>
      <c r="I131" s="496"/>
      <c r="J131" s="509"/>
      <c r="K131" s="496"/>
      <c r="L131" s="496"/>
    </row>
    <row r="132" spans="1:12" s="495" customFormat="1" ht="12.75">
      <c r="A132" s="496"/>
      <c r="B132" s="496"/>
      <c r="C132" s="496"/>
      <c r="D132" s="496"/>
      <c r="E132" s="496"/>
      <c r="F132" s="496"/>
      <c r="G132" s="496"/>
      <c r="H132" s="496"/>
      <c r="I132" s="496"/>
      <c r="J132" s="509"/>
      <c r="K132" s="496"/>
      <c r="L132" s="496"/>
    </row>
    <row r="133" spans="1:12" s="495" customFormat="1" ht="12.75">
      <c r="A133" s="496"/>
      <c r="B133" s="496"/>
      <c r="C133" s="496"/>
      <c r="D133" s="496"/>
      <c r="E133" s="496"/>
      <c r="F133" s="496"/>
      <c r="G133" s="496"/>
      <c r="H133" s="496"/>
      <c r="I133" s="496"/>
      <c r="J133" s="509"/>
      <c r="K133" s="496"/>
      <c r="L133" s="496"/>
    </row>
    <row r="134" spans="1:12" s="495" customFormat="1" ht="12.75">
      <c r="A134" s="496"/>
      <c r="B134" s="496"/>
      <c r="C134" s="496"/>
      <c r="D134" s="496"/>
      <c r="E134" s="496"/>
      <c r="F134" s="496"/>
      <c r="G134" s="496"/>
      <c r="H134" s="496"/>
      <c r="I134" s="496"/>
      <c r="J134" s="509"/>
      <c r="K134" s="496"/>
      <c r="L134" s="496"/>
    </row>
    <row r="135" spans="1:12" s="495" customFormat="1" ht="12.75">
      <c r="A135" s="496"/>
      <c r="B135" s="496"/>
      <c r="C135" s="496"/>
      <c r="D135" s="496"/>
      <c r="E135" s="496"/>
      <c r="F135" s="496"/>
      <c r="G135" s="496"/>
      <c r="H135" s="496"/>
      <c r="I135" s="496"/>
      <c r="J135" s="509"/>
      <c r="K135" s="496"/>
      <c r="L135" s="496"/>
    </row>
    <row r="136" spans="1:12" s="495" customFormat="1" ht="12.75">
      <c r="A136" s="496"/>
      <c r="B136" s="496"/>
      <c r="C136" s="496"/>
      <c r="D136" s="496"/>
      <c r="E136" s="496"/>
      <c r="F136" s="496"/>
      <c r="G136" s="496"/>
      <c r="H136" s="496"/>
      <c r="I136" s="496"/>
      <c r="J136" s="509"/>
      <c r="K136" s="496"/>
      <c r="L136" s="496"/>
    </row>
    <row r="137" spans="1:12" s="495" customFormat="1" ht="12.75">
      <c r="A137" s="496"/>
      <c r="B137" s="496"/>
      <c r="C137" s="496"/>
      <c r="D137" s="496"/>
      <c r="E137" s="496"/>
      <c r="F137" s="496"/>
      <c r="G137" s="496"/>
      <c r="H137" s="496"/>
      <c r="I137" s="496"/>
      <c r="J137" s="509"/>
      <c r="K137" s="496"/>
      <c r="L137" s="496"/>
    </row>
    <row r="138" spans="1:12" s="495" customFormat="1" ht="12.75">
      <c r="A138" s="496"/>
      <c r="B138" s="496"/>
      <c r="C138" s="496"/>
      <c r="D138" s="496"/>
      <c r="E138" s="496"/>
      <c r="F138" s="496"/>
      <c r="G138" s="496"/>
      <c r="H138" s="496"/>
      <c r="I138" s="496"/>
      <c r="J138" s="509"/>
      <c r="K138" s="496"/>
      <c r="L138" s="496"/>
    </row>
    <row r="139" spans="1:12" s="495" customFormat="1" ht="12.75">
      <c r="A139" s="496"/>
      <c r="B139" s="496"/>
      <c r="C139" s="496"/>
      <c r="D139" s="496"/>
      <c r="E139" s="496"/>
      <c r="F139" s="496"/>
      <c r="G139" s="496"/>
      <c r="H139" s="496"/>
      <c r="I139" s="496"/>
      <c r="J139" s="509"/>
      <c r="K139" s="496"/>
      <c r="L139" s="496"/>
    </row>
    <row r="140" spans="1:12" s="495" customFormat="1" ht="12.75">
      <c r="A140" s="496"/>
      <c r="B140" s="496"/>
      <c r="C140" s="496"/>
      <c r="D140" s="496"/>
      <c r="E140" s="496"/>
      <c r="F140" s="496"/>
      <c r="G140" s="496"/>
      <c r="H140" s="496"/>
      <c r="I140" s="496"/>
      <c r="J140" s="509"/>
      <c r="K140" s="496"/>
      <c r="L140" s="496"/>
    </row>
    <row r="141" spans="1:12" s="495" customFormat="1" ht="12.75">
      <c r="A141" s="496"/>
      <c r="B141" s="496"/>
      <c r="C141" s="496"/>
      <c r="D141" s="496"/>
      <c r="E141" s="496"/>
      <c r="F141" s="496"/>
      <c r="G141" s="496"/>
      <c r="H141" s="496"/>
      <c r="I141" s="496"/>
      <c r="J141" s="509"/>
      <c r="K141" s="496"/>
      <c r="L141" s="496"/>
    </row>
    <row r="142" spans="1:12" s="495" customFormat="1" ht="12.75">
      <c r="A142" s="496"/>
      <c r="B142" s="496"/>
      <c r="C142" s="496"/>
      <c r="D142" s="496"/>
      <c r="E142" s="496"/>
      <c r="F142" s="496"/>
      <c r="G142" s="496"/>
      <c r="H142" s="496"/>
      <c r="I142" s="496"/>
      <c r="J142" s="509"/>
      <c r="K142" s="496"/>
      <c r="L142" s="496"/>
    </row>
    <row r="143" spans="1:12" s="495" customFormat="1" ht="12.75">
      <c r="A143" s="496"/>
      <c r="B143" s="496"/>
      <c r="C143" s="496"/>
      <c r="D143" s="496"/>
      <c r="E143" s="496"/>
      <c r="F143" s="496"/>
      <c r="G143" s="496"/>
      <c r="H143" s="496"/>
      <c r="I143" s="496"/>
      <c r="J143" s="509"/>
      <c r="K143" s="496"/>
      <c r="L143" s="496"/>
    </row>
    <row r="144" spans="1:12" s="495" customFormat="1" ht="12.75">
      <c r="A144" s="496"/>
      <c r="B144" s="496"/>
      <c r="C144" s="496"/>
      <c r="D144" s="496"/>
      <c r="E144" s="496"/>
      <c r="F144" s="496"/>
      <c r="G144" s="496"/>
      <c r="H144" s="496"/>
      <c r="I144" s="496"/>
      <c r="J144" s="509"/>
      <c r="K144" s="496"/>
      <c r="L144" s="496"/>
    </row>
    <row r="145" spans="1:12" s="495" customFormat="1" ht="12.75">
      <c r="A145" s="496"/>
      <c r="B145" s="496"/>
      <c r="C145" s="496"/>
      <c r="D145" s="496"/>
      <c r="E145" s="496"/>
      <c r="F145" s="496"/>
      <c r="G145" s="496"/>
      <c r="H145" s="496"/>
      <c r="I145" s="496"/>
      <c r="J145" s="509"/>
      <c r="K145" s="496"/>
      <c r="L145" s="496"/>
    </row>
    <row r="146" spans="1:12" s="495" customFormat="1" ht="12.75">
      <c r="A146" s="496"/>
      <c r="B146" s="496"/>
      <c r="C146" s="496"/>
      <c r="D146" s="496"/>
      <c r="E146" s="496"/>
      <c r="F146" s="496"/>
      <c r="G146" s="496"/>
      <c r="H146" s="496"/>
      <c r="I146" s="496"/>
      <c r="J146" s="509"/>
      <c r="K146" s="496"/>
      <c r="L146" s="496"/>
    </row>
    <row r="147" spans="1:12" s="495" customFormat="1" ht="12.75">
      <c r="A147" s="496"/>
      <c r="B147" s="496"/>
      <c r="C147" s="496"/>
      <c r="D147" s="496"/>
      <c r="E147" s="496"/>
      <c r="F147" s="496"/>
      <c r="G147" s="496"/>
      <c r="H147" s="496"/>
      <c r="I147" s="496"/>
      <c r="J147" s="509"/>
      <c r="K147" s="496"/>
      <c r="L147" s="496"/>
    </row>
    <row r="148" spans="1:12" s="495" customFormat="1" ht="12.75">
      <c r="A148" s="496"/>
      <c r="B148" s="496"/>
      <c r="C148" s="496"/>
      <c r="D148" s="496"/>
      <c r="E148" s="496"/>
      <c r="F148" s="496"/>
      <c r="G148" s="496"/>
      <c r="H148" s="496"/>
      <c r="I148" s="496"/>
      <c r="J148" s="509"/>
      <c r="K148" s="496"/>
      <c r="L148" s="496"/>
    </row>
    <row r="149" spans="1:12" s="495" customFormat="1" ht="12.75">
      <c r="A149" s="496"/>
      <c r="B149" s="496"/>
      <c r="C149" s="496"/>
      <c r="D149" s="496"/>
      <c r="E149" s="496"/>
      <c r="F149" s="496"/>
      <c r="G149" s="496"/>
      <c r="H149" s="496"/>
      <c r="I149" s="496"/>
      <c r="J149" s="509"/>
      <c r="K149" s="496"/>
      <c r="L149" s="496"/>
    </row>
    <row r="150" spans="1:12" s="495" customFormat="1" ht="12.75">
      <c r="A150" s="496"/>
      <c r="B150" s="496"/>
      <c r="C150" s="496"/>
      <c r="D150" s="496"/>
      <c r="E150" s="496"/>
      <c r="F150" s="496"/>
      <c r="G150" s="496"/>
      <c r="H150" s="496"/>
      <c r="I150" s="496"/>
      <c r="J150" s="509"/>
      <c r="K150" s="496"/>
      <c r="L150" s="496"/>
    </row>
    <row r="151" spans="1:12" s="495" customFormat="1" ht="12.75">
      <c r="A151" s="496"/>
      <c r="B151" s="496"/>
      <c r="C151" s="496"/>
      <c r="D151" s="496"/>
      <c r="E151" s="496"/>
      <c r="F151" s="496"/>
      <c r="G151" s="496"/>
      <c r="H151" s="496"/>
      <c r="I151" s="496"/>
      <c r="J151" s="509"/>
      <c r="K151" s="496"/>
      <c r="L151" s="496"/>
    </row>
    <row r="152" spans="1:12" s="495" customFormat="1" ht="12.75">
      <c r="A152" s="496"/>
      <c r="B152" s="496"/>
      <c r="C152" s="496"/>
      <c r="D152" s="496"/>
      <c r="E152" s="496"/>
      <c r="F152" s="496"/>
      <c r="G152" s="496"/>
      <c r="H152" s="496"/>
      <c r="I152" s="496"/>
      <c r="J152" s="509"/>
      <c r="K152" s="496"/>
      <c r="L152" s="496"/>
    </row>
    <row r="153" spans="1:12" s="495" customFormat="1" ht="12.75">
      <c r="A153" s="496"/>
      <c r="B153" s="496"/>
      <c r="C153" s="496"/>
      <c r="D153" s="496"/>
      <c r="E153" s="496"/>
      <c r="F153" s="496"/>
      <c r="G153" s="496"/>
      <c r="H153" s="496"/>
      <c r="I153" s="496"/>
      <c r="J153" s="509"/>
      <c r="K153" s="496"/>
      <c r="L153" s="496"/>
    </row>
    <row r="154" spans="1:12" s="495" customFormat="1" ht="12.75">
      <c r="A154" s="496"/>
      <c r="B154" s="496"/>
      <c r="C154" s="496"/>
      <c r="D154" s="496"/>
      <c r="E154" s="496"/>
      <c r="F154" s="496"/>
      <c r="G154" s="496"/>
      <c r="H154" s="496"/>
      <c r="I154" s="496"/>
      <c r="J154" s="509"/>
      <c r="K154" s="496"/>
      <c r="L154" s="496"/>
    </row>
    <row r="155" spans="1:12" s="495" customFormat="1" ht="12.75">
      <c r="A155" s="496"/>
      <c r="B155" s="496"/>
      <c r="C155" s="496"/>
      <c r="D155" s="496"/>
      <c r="E155" s="496"/>
      <c r="F155" s="496"/>
      <c r="G155" s="496"/>
      <c r="H155" s="496"/>
      <c r="I155" s="496"/>
      <c r="J155" s="509"/>
      <c r="K155" s="496"/>
      <c r="L155" s="496"/>
    </row>
    <row r="156" spans="1:12" s="495" customFormat="1" ht="12.75">
      <c r="A156" s="496"/>
      <c r="B156" s="496"/>
      <c r="C156" s="496"/>
      <c r="D156" s="496"/>
      <c r="E156" s="496"/>
      <c r="F156" s="496"/>
      <c r="G156" s="496"/>
      <c r="H156" s="496"/>
      <c r="I156" s="496"/>
      <c r="J156" s="509"/>
      <c r="K156" s="496"/>
      <c r="L156" s="496"/>
    </row>
    <row r="157" spans="1:12" s="495" customFormat="1" ht="12.75">
      <c r="A157" s="496"/>
      <c r="B157" s="496"/>
      <c r="C157" s="496"/>
      <c r="D157" s="496"/>
      <c r="E157" s="496"/>
      <c r="F157" s="496"/>
      <c r="G157" s="496"/>
      <c r="H157" s="496"/>
      <c r="I157" s="496"/>
      <c r="J157" s="509"/>
      <c r="K157" s="496"/>
      <c r="L157" s="496"/>
    </row>
    <row r="158" spans="1:12" s="495" customFormat="1" ht="12.75">
      <c r="A158" s="496"/>
      <c r="B158" s="496"/>
      <c r="C158" s="496"/>
      <c r="D158" s="496"/>
      <c r="E158" s="496"/>
      <c r="F158" s="496"/>
      <c r="G158" s="496"/>
      <c r="H158" s="496"/>
      <c r="I158" s="496"/>
      <c r="J158" s="509"/>
      <c r="K158" s="496"/>
      <c r="L158" s="496"/>
    </row>
    <row r="159" spans="1:12" s="495" customFormat="1" ht="12.75">
      <c r="A159" s="496"/>
      <c r="B159" s="496"/>
      <c r="C159" s="496"/>
      <c r="D159" s="496"/>
      <c r="E159" s="496"/>
      <c r="F159" s="496"/>
      <c r="G159" s="496"/>
      <c r="H159" s="496"/>
      <c r="I159" s="496"/>
      <c r="J159" s="509"/>
      <c r="K159" s="496"/>
      <c r="L159" s="496"/>
    </row>
    <row r="160" spans="1:12" s="495" customFormat="1" ht="12.75">
      <c r="A160" s="496"/>
      <c r="B160" s="496"/>
      <c r="C160" s="496"/>
      <c r="D160" s="496"/>
      <c r="E160" s="496"/>
      <c r="F160" s="496"/>
      <c r="G160" s="496"/>
      <c r="H160" s="496"/>
      <c r="I160" s="496"/>
      <c r="J160" s="509"/>
      <c r="K160" s="496"/>
      <c r="L160" s="496"/>
    </row>
    <row r="161" spans="1:12" s="495" customFormat="1" ht="12.75">
      <c r="A161" s="496"/>
      <c r="B161" s="496"/>
      <c r="C161" s="496"/>
      <c r="D161" s="496"/>
      <c r="E161" s="496"/>
      <c r="F161" s="496"/>
      <c r="G161" s="496"/>
      <c r="H161" s="496"/>
      <c r="I161" s="496"/>
      <c r="J161" s="509"/>
      <c r="K161" s="496"/>
      <c r="L161" s="496"/>
    </row>
    <row r="162" spans="1:12" s="495" customFormat="1" ht="12.75">
      <c r="A162" s="496"/>
      <c r="B162" s="496"/>
      <c r="C162" s="496"/>
      <c r="D162" s="496"/>
      <c r="E162" s="496"/>
      <c r="F162" s="496"/>
      <c r="G162" s="496"/>
      <c r="H162" s="496"/>
      <c r="I162" s="496"/>
      <c r="J162" s="509"/>
      <c r="K162" s="496"/>
      <c r="L162" s="496"/>
    </row>
    <row r="163" spans="1:12" s="495" customFormat="1" ht="12.75">
      <c r="A163" s="496"/>
      <c r="B163" s="496"/>
      <c r="C163" s="496"/>
      <c r="D163" s="496"/>
      <c r="E163" s="496"/>
      <c r="F163" s="496"/>
      <c r="G163" s="496"/>
      <c r="H163" s="496"/>
      <c r="I163" s="496"/>
      <c r="J163" s="509"/>
      <c r="K163" s="496"/>
      <c r="L163" s="496"/>
    </row>
    <row r="164" spans="1:12" s="495" customFormat="1" ht="12.75">
      <c r="A164" s="496"/>
      <c r="B164" s="496"/>
      <c r="C164" s="496"/>
      <c r="D164" s="496"/>
      <c r="E164" s="496"/>
      <c r="F164" s="496"/>
      <c r="G164" s="496"/>
      <c r="H164" s="496"/>
      <c r="I164" s="496"/>
      <c r="J164" s="509"/>
      <c r="K164" s="496"/>
      <c r="L164" s="496"/>
    </row>
    <row r="165" spans="1:12" s="495" customFormat="1" ht="12.75">
      <c r="A165" s="496"/>
      <c r="B165" s="496"/>
      <c r="C165" s="496"/>
      <c r="D165" s="496"/>
      <c r="E165" s="496"/>
      <c r="F165" s="496"/>
      <c r="G165" s="496"/>
      <c r="H165" s="496"/>
      <c r="I165" s="496"/>
      <c r="J165" s="509"/>
      <c r="K165" s="496"/>
      <c r="L165" s="496"/>
    </row>
    <row r="166" spans="1:12" s="495" customFormat="1" ht="12.75">
      <c r="A166" s="496"/>
      <c r="B166" s="496"/>
      <c r="C166" s="496"/>
      <c r="D166" s="496"/>
      <c r="E166" s="496"/>
      <c r="F166" s="496"/>
      <c r="G166" s="496"/>
      <c r="H166" s="496"/>
      <c r="I166" s="496"/>
      <c r="J166" s="509"/>
      <c r="K166" s="496"/>
      <c r="L166" s="496"/>
    </row>
    <row r="167" spans="1:12" s="495" customFormat="1" ht="12.75">
      <c r="A167" s="496"/>
      <c r="B167" s="496"/>
      <c r="C167" s="496"/>
      <c r="D167" s="496"/>
      <c r="E167" s="496"/>
      <c r="F167" s="496"/>
      <c r="G167" s="496"/>
      <c r="H167" s="496"/>
      <c r="I167" s="496"/>
      <c r="J167" s="509"/>
      <c r="K167" s="496"/>
      <c r="L167" s="496"/>
    </row>
    <row r="168" spans="1:12" s="495" customFormat="1" ht="12.75">
      <c r="A168" s="496"/>
      <c r="B168" s="496"/>
      <c r="C168" s="496"/>
      <c r="D168" s="496"/>
      <c r="E168" s="496"/>
      <c r="F168" s="496"/>
      <c r="G168" s="496"/>
      <c r="H168" s="496"/>
      <c r="I168" s="496"/>
      <c r="J168" s="509"/>
      <c r="K168" s="496"/>
      <c r="L168" s="496"/>
    </row>
    <row r="169" spans="1:12" s="495" customFormat="1" ht="12.75">
      <c r="A169" s="496"/>
      <c r="B169" s="496"/>
      <c r="C169" s="496"/>
      <c r="D169" s="496"/>
      <c r="E169" s="496"/>
      <c r="F169" s="496"/>
      <c r="G169" s="496"/>
      <c r="H169" s="496"/>
      <c r="I169" s="496"/>
      <c r="J169" s="509"/>
      <c r="K169" s="496"/>
      <c r="L169" s="496"/>
    </row>
    <row r="170" spans="1:12" s="495" customFormat="1" ht="12.75">
      <c r="A170" s="496"/>
      <c r="B170" s="496"/>
      <c r="C170" s="496"/>
      <c r="D170" s="496"/>
      <c r="E170" s="496"/>
      <c r="F170" s="496"/>
      <c r="G170" s="496"/>
      <c r="H170" s="496"/>
      <c r="I170" s="496"/>
      <c r="J170" s="509"/>
      <c r="K170" s="496"/>
      <c r="L170" s="496"/>
    </row>
    <row r="171" spans="1:12" s="495" customFormat="1" ht="12.75">
      <c r="A171" s="496"/>
      <c r="B171" s="496"/>
      <c r="C171" s="496"/>
      <c r="D171" s="496"/>
      <c r="E171" s="496"/>
      <c r="F171" s="496"/>
      <c r="G171" s="496"/>
      <c r="H171" s="496"/>
      <c r="I171" s="496"/>
      <c r="J171" s="509"/>
      <c r="K171" s="496"/>
      <c r="L171" s="496"/>
    </row>
    <row r="172" spans="1:12" s="495" customFormat="1" ht="12.75">
      <c r="A172" s="496"/>
      <c r="B172" s="496"/>
      <c r="C172" s="496"/>
      <c r="D172" s="496"/>
      <c r="E172" s="496"/>
      <c r="F172" s="496"/>
      <c r="G172" s="496"/>
      <c r="H172" s="496"/>
      <c r="I172" s="496"/>
      <c r="J172" s="509"/>
      <c r="K172" s="496"/>
      <c r="L172" s="496"/>
    </row>
    <row r="173" spans="1:12" s="495" customFormat="1" ht="12.75">
      <c r="A173" s="496"/>
      <c r="B173" s="496"/>
      <c r="C173" s="496"/>
      <c r="D173" s="496"/>
      <c r="E173" s="496"/>
      <c r="F173" s="496"/>
      <c r="G173" s="496"/>
      <c r="H173" s="496"/>
      <c r="I173" s="496"/>
      <c r="J173" s="509"/>
      <c r="K173" s="496"/>
      <c r="L173" s="496"/>
    </row>
    <row r="174" spans="1:12" s="495" customFormat="1" ht="12.75">
      <c r="A174" s="496"/>
      <c r="B174" s="496"/>
      <c r="C174" s="496"/>
      <c r="D174" s="496"/>
      <c r="E174" s="496"/>
      <c r="F174" s="496"/>
      <c r="G174" s="496"/>
      <c r="H174" s="496"/>
      <c r="I174" s="496"/>
      <c r="J174" s="509"/>
      <c r="K174" s="496"/>
      <c r="L174" s="496"/>
    </row>
    <row r="175" spans="1:12" s="495" customFormat="1" ht="12.75">
      <c r="A175" s="496"/>
      <c r="B175" s="496"/>
      <c r="C175" s="496"/>
      <c r="D175" s="496"/>
      <c r="E175" s="496"/>
      <c r="F175" s="496"/>
      <c r="G175" s="496"/>
      <c r="H175" s="496"/>
      <c r="I175" s="496"/>
      <c r="J175" s="509"/>
      <c r="K175" s="496"/>
      <c r="L175" s="496"/>
    </row>
    <row r="176" spans="1:12" s="495" customFormat="1" ht="12.75">
      <c r="A176" s="496"/>
      <c r="B176" s="496"/>
      <c r="C176" s="496"/>
      <c r="D176" s="496"/>
      <c r="E176" s="496"/>
      <c r="F176" s="496"/>
      <c r="G176" s="496"/>
      <c r="H176" s="496"/>
      <c r="I176" s="496"/>
      <c r="J176" s="509"/>
      <c r="K176" s="496"/>
      <c r="L176" s="496"/>
    </row>
    <row r="177" spans="1:12" s="495" customFormat="1" ht="12.75">
      <c r="A177" s="496"/>
      <c r="B177" s="496"/>
      <c r="C177" s="496"/>
      <c r="D177" s="496"/>
      <c r="E177" s="496"/>
      <c r="F177" s="496"/>
      <c r="G177" s="496"/>
      <c r="H177" s="496"/>
      <c r="I177" s="496"/>
      <c r="J177" s="509"/>
      <c r="K177" s="496"/>
      <c r="L177" s="496"/>
    </row>
    <row r="178" spans="1:12" s="495" customFormat="1" ht="12.75">
      <c r="A178" s="496"/>
      <c r="B178" s="496"/>
      <c r="C178" s="496"/>
      <c r="D178" s="496"/>
      <c r="E178" s="496"/>
      <c r="F178" s="496"/>
      <c r="G178" s="496"/>
      <c r="H178" s="496"/>
      <c r="I178" s="496"/>
      <c r="J178" s="509"/>
      <c r="K178" s="496"/>
      <c r="L178" s="496"/>
    </row>
    <row r="179" spans="1:12" s="495" customFormat="1" ht="12.75">
      <c r="A179" s="496"/>
      <c r="B179" s="496"/>
      <c r="C179" s="496"/>
      <c r="D179" s="496"/>
      <c r="E179" s="496"/>
      <c r="F179" s="496"/>
      <c r="G179" s="496"/>
      <c r="H179" s="496"/>
      <c r="I179" s="496"/>
      <c r="J179" s="509"/>
      <c r="K179" s="496"/>
      <c r="L179" s="496"/>
    </row>
    <row r="180" spans="1:12" s="495" customFormat="1" ht="12.75">
      <c r="A180" s="496"/>
      <c r="B180" s="496"/>
      <c r="C180" s="496"/>
      <c r="D180" s="496"/>
      <c r="E180" s="496"/>
      <c r="F180" s="496"/>
      <c r="G180" s="496"/>
      <c r="H180" s="496"/>
      <c r="I180" s="496"/>
      <c r="J180" s="509"/>
      <c r="K180" s="496"/>
      <c r="L180" s="496"/>
    </row>
    <row r="181" spans="1:12" s="495" customFormat="1" ht="12.75">
      <c r="A181" s="496"/>
      <c r="B181" s="496"/>
      <c r="C181" s="496"/>
      <c r="D181" s="496"/>
      <c r="E181" s="496"/>
      <c r="F181" s="496"/>
      <c r="G181" s="496"/>
      <c r="H181" s="496"/>
      <c r="I181" s="496"/>
      <c r="J181" s="509"/>
      <c r="K181" s="496"/>
      <c r="L181" s="496"/>
    </row>
    <row r="182" spans="1:12" s="495" customFormat="1" ht="12.75">
      <c r="A182" s="496"/>
      <c r="B182" s="496"/>
      <c r="C182" s="496"/>
      <c r="D182" s="496"/>
      <c r="E182" s="496"/>
      <c r="F182" s="496"/>
      <c r="G182" s="496"/>
      <c r="H182" s="496"/>
      <c r="I182" s="496"/>
      <c r="J182" s="509"/>
      <c r="K182" s="496"/>
      <c r="L182" s="496"/>
    </row>
    <row r="183" spans="1:12" s="495" customFormat="1" ht="12.75">
      <c r="A183" s="496"/>
      <c r="B183" s="496"/>
      <c r="C183" s="496"/>
      <c r="D183" s="496"/>
      <c r="E183" s="496"/>
      <c r="F183" s="496"/>
      <c r="G183" s="496"/>
      <c r="H183" s="496"/>
      <c r="I183" s="496"/>
      <c r="J183" s="509"/>
      <c r="K183" s="496"/>
      <c r="L183" s="496"/>
    </row>
    <row r="184" spans="1:12" s="495" customFormat="1" ht="12.75">
      <c r="A184" s="496"/>
      <c r="B184" s="496"/>
      <c r="C184" s="496"/>
      <c r="D184" s="496"/>
      <c r="E184" s="496"/>
      <c r="F184" s="496"/>
      <c r="G184" s="496"/>
      <c r="H184" s="496"/>
      <c r="I184" s="496"/>
      <c r="J184" s="509"/>
      <c r="K184" s="496"/>
      <c r="L184" s="496"/>
    </row>
    <row r="185" spans="1:12" s="495" customFormat="1" ht="12.75">
      <c r="A185" s="496"/>
      <c r="B185" s="496"/>
      <c r="C185" s="496"/>
      <c r="D185" s="496"/>
      <c r="E185" s="496"/>
      <c r="F185" s="496"/>
      <c r="G185" s="496"/>
      <c r="H185" s="496"/>
      <c r="I185" s="496"/>
      <c r="J185" s="509"/>
      <c r="K185" s="496"/>
      <c r="L185" s="496"/>
    </row>
    <row r="186" spans="1:12" s="495" customFormat="1" ht="12.75">
      <c r="A186" s="496"/>
      <c r="B186" s="496"/>
      <c r="C186" s="496"/>
      <c r="D186" s="496"/>
      <c r="E186" s="496"/>
      <c r="F186" s="496"/>
      <c r="G186" s="496"/>
      <c r="H186" s="496"/>
      <c r="I186" s="496"/>
      <c r="J186" s="509"/>
      <c r="K186" s="496"/>
      <c r="L186" s="496"/>
    </row>
    <row r="187" spans="1:12" s="495" customFormat="1" ht="12.75">
      <c r="A187" s="496"/>
      <c r="B187" s="496"/>
      <c r="C187" s="496"/>
      <c r="D187" s="496"/>
      <c r="E187" s="496"/>
      <c r="F187" s="496"/>
      <c r="G187" s="496"/>
      <c r="H187" s="496"/>
      <c r="I187" s="496"/>
      <c r="J187" s="509"/>
      <c r="K187" s="496"/>
      <c r="L187" s="496"/>
    </row>
    <row r="188" spans="1:12" s="495" customFormat="1" ht="12.75">
      <c r="A188" s="496"/>
      <c r="B188" s="496"/>
      <c r="C188" s="496"/>
      <c r="D188" s="496"/>
      <c r="E188" s="496"/>
      <c r="F188" s="496"/>
      <c r="G188" s="496"/>
      <c r="H188" s="496"/>
      <c r="I188" s="496"/>
      <c r="J188" s="509"/>
      <c r="K188" s="496"/>
      <c r="L188" s="496"/>
    </row>
    <row r="189" spans="1:12" s="495" customFormat="1" ht="12.75">
      <c r="A189" s="496"/>
      <c r="B189" s="496"/>
      <c r="C189" s="496"/>
      <c r="D189" s="496"/>
      <c r="E189" s="496"/>
      <c r="F189" s="496"/>
      <c r="G189" s="496"/>
      <c r="H189" s="496"/>
      <c r="I189" s="496"/>
      <c r="J189" s="509"/>
      <c r="K189" s="496"/>
      <c r="L189" s="496"/>
    </row>
    <row r="190" spans="1:12" s="495" customFormat="1" ht="12.75">
      <c r="A190" s="496"/>
      <c r="B190" s="496"/>
      <c r="C190" s="496"/>
      <c r="D190" s="496"/>
      <c r="E190" s="496"/>
      <c r="F190" s="496"/>
      <c r="G190" s="496"/>
      <c r="H190" s="496"/>
      <c r="I190" s="496"/>
      <c r="J190" s="509"/>
      <c r="K190" s="496"/>
      <c r="L190" s="496"/>
    </row>
    <row r="191" spans="1:12" s="495" customFormat="1" ht="12.75">
      <c r="A191" s="496"/>
      <c r="B191" s="496"/>
      <c r="C191" s="496"/>
      <c r="D191" s="496"/>
      <c r="E191" s="496"/>
      <c r="F191" s="496"/>
      <c r="G191" s="496"/>
      <c r="H191" s="496"/>
      <c r="I191" s="496"/>
      <c r="J191" s="509"/>
      <c r="K191" s="496"/>
      <c r="L191" s="496"/>
    </row>
    <row r="192" spans="1:12" s="495" customFormat="1" ht="12.75">
      <c r="A192" s="496"/>
      <c r="B192" s="496"/>
      <c r="C192" s="496"/>
      <c r="D192" s="496"/>
      <c r="E192" s="496"/>
      <c r="F192" s="496"/>
      <c r="G192" s="496"/>
      <c r="H192" s="496"/>
      <c r="I192" s="496"/>
      <c r="J192" s="509"/>
      <c r="K192" s="496"/>
      <c r="L192" s="496"/>
    </row>
    <row r="193" spans="1:12" s="495" customFormat="1" ht="12.75">
      <c r="A193" s="496"/>
      <c r="B193" s="496"/>
      <c r="C193" s="496"/>
      <c r="D193" s="496"/>
      <c r="E193" s="496"/>
      <c r="F193" s="496"/>
      <c r="G193" s="496"/>
      <c r="H193" s="496"/>
      <c r="I193" s="496"/>
      <c r="J193" s="509"/>
      <c r="K193" s="496"/>
      <c r="L193" s="496"/>
    </row>
    <row r="194" spans="1:12" s="495" customFormat="1" ht="12.75">
      <c r="A194" s="496"/>
      <c r="B194" s="496"/>
      <c r="C194" s="496"/>
      <c r="D194" s="496"/>
      <c r="E194" s="496"/>
      <c r="F194" s="496"/>
      <c r="G194" s="496"/>
      <c r="H194" s="496"/>
      <c r="I194" s="496"/>
      <c r="J194" s="509"/>
      <c r="K194" s="496"/>
      <c r="L194" s="496"/>
    </row>
    <row r="195" spans="1:12" s="495" customFormat="1" ht="12.75">
      <c r="A195" s="496"/>
      <c r="B195" s="496"/>
      <c r="C195" s="496"/>
      <c r="D195" s="496"/>
      <c r="E195" s="496"/>
      <c r="F195" s="496"/>
      <c r="G195" s="496"/>
      <c r="H195" s="496"/>
      <c r="I195" s="496"/>
      <c r="J195" s="509"/>
      <c r="K195" s="496"/>
      <c r="L195" s="496"/>
    </row>
    <row r="196" spans="1:12" s="495" customFormat="1" ht="12.75">
      <c r="A196" s="496"/>
      <c r="B196" s="496"/>
      <c r="C196" s="496"/>
      <c r="D196" s="496"/>
      <c r="E196" s="496"/>
      <c r="F196" s="496"/>
      <c r="G196" s="496"/>
      <c r="H196" s="496"/>
      <c r="I196" s="496"/>
      <c r="J196" s="509"/>
      <c r="K196" s="496"/>
      <c r="L196" s="496"/>
    </row>
    <row r="197" spans="1:12" s="495" customFormat="1" ht="12.75">
      <c r="A197" s="496"/>
      <c r="B197" s="496"/>
      <c r="C197" s="496"/>
      <c r="D197" s="496"/>
      <c r="E197" s="496"/>
      <c r="F197" s="496"/>
      <c r="G197" s="496"/>
      <c r="H197" s="496"/>
      <c r="I197" s="496"/>
      <c r="J197" s="509"/>
      <c r="K197" s="496"/>
      <c r="L197" s="496"/>
    </row>
    <row r="198" spans="1:12" s="495" customFormat="1" ht="12.75">
      <c r="A198" s="496"/>
      <c r="B198" s="496"/>
      <c r="C198" s="496"/>
      <c r="D198" s="496"/>
      <c r="E198" s="496"/>
      <c r="F198" s="496"/>
      <c r="G198" s="496"/>
      <c r="H198" s="496"/>
      <c r="I198" s="496"/>
      <c r="J198" s="509"/>
      <c r="K198" s="496"/>
      <c r="L198" s="496"/>
    </row>
    <row r="199" spans="1:12" s="495" customFormat="1" ht="12.75">
      <c r="A199" s="496"/>
      <c r="B199" s="496"/>
      <c r="C199" s="496"/>
      <c r="D199" s="496"/>
      <c r="E199" s="496"/>
      <c r="F199" s="496"/>
      <c r="G199" s="496"/>
      <c r="H199" s="496"/>
      <c r="I199" s="496"/>
      <c r="J199" s="509"/>
      <c r="K199" s="496"/>
      <c r="L199" s="496"/>
    </row>
    <row r="200" spans="1:12" s="495" customFormat="1" ht="12.75">
      <c r="A200" s="496"/>
      <c r="B200" s="496"/>
      <c r="C200" s="496"/>
      <c r="D200" s="496"/>
      <c r="E200" s="496"/>
      <c r="F200" s="496"/>
      <c r="G200" s="496"/>
      <c r="H200" s="496"/>
      <c r="I200" s="496"/>
      <c r="J200" s="509"/>
      <c r="K200" s="496"/>
      <c r="L200" s="496"/>
    </row>
    <row r="201" spans="1:12" s="495" customFormat="1" ht="12.75">
      <c r="A201" s="496"/>
      <c r="B201" s="496"/>
      <c r="C201" s="496"/>
      <c r="D201" s="496"/>
      <c r="E201" s="496"/>
      <c r="F201" s="496"/>
      <c r="G201" s="496"/>
      <c r="H201" s="496"/>
      <c r="I201" s="496"/>
      <c r="J201" s="509"/>
      <c r="K201" s="496"/>
      <c r="L201" s="496"/>
    </row>
    <row r="202" spans="1:12" s="495" customFormat="1" ht="12.75">
      <c r="A202" s="496"/>
      <c r="B202" s="496"/>
      <c r="C202" s="496"/>
      <c r="D202" s="496"/>
      <c r="E202" s="496"/>
      <c r="F202" s="496"/>
      <c r="G202" s="496"/>
      <c r="H202" s="496"/>
      <c r="I202" s="496"/>
      <c r="J202" s="509"/>
      <c r="K202" s="496"/>
      <c r="L202" s="496"/>
    </row>
    <row r="203" spans="1:12" s="495" customFormat="1" ht="12.75">
      <c r="A203" s="496"/>
      <c r="B203" s="496"/>
      <c r="C203" s="496"/>
      <c r="D203" s="496"/>
      <c r="E203" s="496"/>
      <c r="F203" s="496"/>
      <c r="G203" s="496"/>
      <c r="H203" s="496"/>
      <c r="I203" s="496"/>
      <c r="J203" s="509"/>
      <c r="K203" s="496"/>
      <c r="L203" s="496"/>
    </row>
    <row r="204" spans="1:12" s="495" customFormat="1" ht="12.75">
      <c r="A204" s="496"/>
      <c r="B204" s="496"/>
      <c r="C204" s="496"/>
      <c r="D204" s="496"/>
      <c r="E204" s="496"/>
      <c r="F204" s="496"/>
      <c r="G204" s="496"/>
      <c r="H204" s="496"/>
      <c r="I204" s="496"/>
      <c r="J204" s="509"/>
      <c r="K204" s="496"/>
      <c r="L204" s="496"/>
    </row>
    <row r="205" spans="1:12" s="495" customFormat="1" ht="12.75">
      <c r="A205" s="496"/>
      <c r="B205" s="496"/>
      <c r="C205" s="496"/>
      <c r="D205" s="496"/>
      <c r="E205" s="496"/>
      <c r="F205" s="496"/>
      <c r="G205" s="496"/>
      <c r="H205" s="496"/>
      <c r="I205" s="496"/>
      <c r="J205" s="509"/>
      <c r="K205" s="496"/>
      <c r="L205" s="496"/>
    </row>
    <row r="206" spans="1:12" s="495" customFormat="1" ht="12.75">
      <c r="A206" s="496"/>
      <c r="B206" s="496"/>
      <c r="C206" s="496"/>
      <c r="D206" s="496"/>
      <c r="E206" s="496"/>
      <c r="F206" s="496"/>
      <c r="G206" s="496"/>
      <c r="H206" s="496"/>
      <c r="I206" s="496"/>
      <c r="J206" s="509"/>
      <c r="K206" s="496"/>
      <c r="L206" s="496"/>
    </row>
    <row r="207" spans="1:12" s="495" customFormat="1" ht="12.75">
      <c r="A207" s="496"/>
      <c r="B207" s="496"/>
      <c r="C207" s="496"/>
      <c r="D207" s="496"/>
      <c r="E207" s="496"/>
      <c r="F207" s="496"/>
      <c r="G207" s="496"/>
      <c r="H207" s="496"/>
      <c r="I207" s="496"/>
      <c r="J207" s="509"/>
      <c r="K207" s="496"/>
      <c r="L207" s="496"/>
    </row>
    <row r="208" spans="1:12" s="495" customFormat="1" ht="12.75">
      <c r="A208" s="496"/>
      <c r="B208" s="496"/>
      <c r="C208" s="496"/>
      <c r="D208" s="496"/>
      <c r="E208" s="496"/>
      <c r="F208" s="496"/>
      <c r="G208" s="496"/>
      <c r="H208" s="496"/>
      <c r="I208" s="496"/>
      <c r="J208" s="509"/>
      <c r="K208" s="496"/>
      <c r="L208" s="496"/>
    </row>
    <row r="209" spans="1:12" s="495" customFormat="1" ht="12.75">
      <c r="A209" s="496"/>
      <c r="B209" s="496"/>
      <c r="C209" s="496"/>
      <c r="D209" s="496"/>
      <c r="E209" s="496"/>
      <c r="F209" s="496"/>
      <c r="G209" s="496"/>
      <c r="H209" s="496"/>
      <c r="I209" s="496"/>
      <c r="J209" s="509"/>
      <c r="K209" s="496"/>
      <c r="L209" s="496"/>
    </row>
    <row r="210" spans="1:12" s="495" customFormat="1" ht="12.75">
      <c r="A210" s="496"/>
      <c r="B210" s="496"/>
      <c r="C210" s="496"/>
      <c r="D210" s="496"/>
      <c r="E210" s="496"/>
      <c r="F210" s="496"/>
      <c r="G210" s="496"/>
      <c r="H210" s="496"/>
      <c r="I210" s="496"/>
      <c r="J210" s="509"/>
      <c r="K210" s="496"/>
      <c r="L210" s="496"/>
    </row>
    <row r="211" spans="1:12" s="495" customFormat="1" ht="12.75">
      <c r="A211" s="496"/>
      <c r="B211" s="496"/>
      <c r="C211" s="496"/>
      <c r="D211" s="496"/>
      <c r="E211" s="496"/>
      <c r="F211" s="496"/>
      <c r="G211" s="496"/>
      <c r="H211" s="496"/>
      <c r="I211" s="496"/>
      <c r="J211" s="509"/>
      <c r="K211" s="496"/>
      <c r="L211" s="496"/>
    </row>
    <row r="212" spans="1:12" s="495" customFormat="1" ht="12.75">
      <c r="A212" s="496"/>
      <c r="B212" s="496"/>
      <c r="C212" s="496"/>
      <c r="D212" s="496"/>
      <c r="E212" s="496"/>
      <c r="F212" s="496"/>
      <c r="G212" s="496"/>
      <c r="H212" s="496"/>
      <c r="I212" s="496"/>
      <c r="J212" s="509"/>
      <c r="K212" s="496"/>
      <c r="L212" s="496"/>
    </row>
    <row r="213" spans="1:12" s="495" customFormat="1" ht="12.75">
      <c r="A213" s="496"/>
      <c r="B213" s="496"/>
      <c r="C213" s="496"/>
      <c r="D213" s="496"/>
      <c r="E213" s="496"/>
      <c r="F213" s="496"/>
      <c r="G213" s="496"/>
      <c r="H213" s="496"/>
      <c r="I213" s="496"/>
      <c r="J213" s="509"/>
      <c r="K213" s="496"/>
      <c r="L213" s="496"/>
    </row>
  </sheetData>
  <sheetProtection password="EF65" sheet="1"/>
  <mergeCells count="82">
    <mergeCell ref="A41:C41"/>
    <mergeCell ref="D25:I25"/>
    <mergeCell ref="D26:I26"/>
    <mergeCell ref="D27:I27"/>
    <mergeCell ref="D28:I28"/>
    <mergeCell ref="D29:I29"/>
    <mergeCell ref="D30:I30"/>
    <mergeCell ref="D31:I31"/>
    <mergeCell ref="D32:I32"/>
    <mergeCell ref="A38:C38"/>
    <mergeCell ref="B39:C39"/>
    <mergeCell ref="D33:I33"/>
    <mergeCell ref="D34:I34"/>
    <mergeCell ref="D35:I35"/>
    <mergeCell ref="D36:I36"/>
    <mergeCell ref="D37:I37"/>
    <mergeCell ref="D38:I38"/>
    <mergeCell ref="A36:C36"/>
    <mergeCell ref="B33:C33"/>
    <mergeCell ref="L34:L35"/>
    <mergeCell ref="K34:K35"/>
    <mergeCell ref="D39:I39"/>
    <mergeCell ref="L23:L24"/>
    <mergeCell ref="D24:I24"/>
    <mergeCell ref="D40:I40"/>
    <mergeCell ref="A42:L42"/>
    <mergeCell ref="A43:L43"/>
    <mergeCell ref="D41:I41"/>
    <mergeCell ref="A40:C40"/>
    <mergeCell ref="J23:J24"/>
    <mergeCell ref="J34:J35"/>
    <mergeCell ref="B37:C37"/>
    <mergeCell ref="A32:C32"/>
    <mergeCell ref="A34:C35"/>
    <mergeCell ref="A25:C25"/>
    <mergeCell ref="E1:I1"/>
    <mergeCell ref="A1:D1"/>
    <mergeCell ref="J1:L1"/>
    <mergeCell ref="A23:C24"/>
    <mergeCell ref="D23:I23"/>
    <mergeCell ref="K23:K24"/>
    <mergeCell ref="B22:C22"/>
    <mergeCell ref="D22:I22"/>
    <mergeCell ref="A21:C21"/>
    <mergeCell ref="D21:I21"/>
    <mergeCell ref="B20:C20"/>
    <mergeCell ref="D20:I20"/>
    <mergeCell ref="B18:C18"/>
    <mergeCell ref="D18:I18"/>
    <mergeCell ref="B19:C19"/>
    <mergeCell ref="D19:I19"/>
    <mergeCell ref="B17:C17"/>
    <mergeCell ref="D17:I17"/>
    <mergeCell ref="A14:C14"/>
    <mergeCell ref="D14:I14"/>
    <mergeCell ref="A15:C15"/>
    <mergeCell ref="D15:I15"/>
    <mergeCell ref="B16:C16"/>
    <mergeCell ref="D16:I16"/>
    <mergeCell ref="E10:I10"/>
    <mergeCell ref="K10:L10"/>
    <mergeCell ref="A11:C11"/>
    <mergeCell ref="D11:I11"/>
    <mergeCell ref="K11:L11"/>
    <mergeCell ref="A12:C13"/>
    <mergeCell ref="D12:I13"/>
    <mergeCell ref="K5:L6"/>
    <mergeCell ref="E6:I7"/>
    <mergeCell ref="K7:L7"/>
    <mergeCell ref="E8:I9"/>
    <mergeCell ref="K8:L8"/>
    <mergeCell ref="K9:L9"/>
    <mergeCell ref="A2:D3"/>
    <mergeCell ref="E2:I2"/>
    <mergeCell ref="J2:J10"/>
    <mergeCell ref="K2:L2"/>
    <mergeCell ref="E3:I3"/>
    <mergeCell ref="K3:L4"/>
    <mergeCell ref="A4:D4"/>
    <mergeCell ref="E4:I4"/>
    <mergeCell ref="A5:D10"/>
    <mergeCell ref="E5:I5"/>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tabColor rgb="FFFFCCCC"/>
    <pageSetUpPr fitToPage="1"/>
  </sheetPr>
  <dimension ref="A1:BX647"/>
  <sheetViews>
    <sheetView zoomScalePageLayoutView="0" workbookViewId="0" topLeftCell="A1">
      <selection activeCell="E280" sqref="E280:G280"/>
    </sheetView>
  </sheetViews>
  <sheetFormatPr defaultColWidth="9.140625" defaultRowHeight="12.75"/>
  <cols>
    <col min="1" max="1" width="2.7109375" style="238" customWidth="1"/>
    <col min="2" max="2" width="26.7109375" style="0" customWidth="1"/>
    <col min="3" max="10" width="8.7109375" style="0" customWidth="1"/>
    <col min="11" max="75" width="9.140625" style="237" customWidth="1"/>
    <col min="76" max="16384" width="9.140625" style="238" customWidth="1"/>
  </cols>
  <sheetData>
    <row r="1" spans="1:13" ht="36" customHeight="1">
      <c r="A1" s="246"/>
      <c r="B1" s="1274" t="str">
        <f>+CONCATENATE("Příloha v účetní závěrce - ",'R1'!K2," - ",'R1'!E3)</f>
        <v>Příloha v účetní závěrce -    - ke dni 31. prosince 2016</v>
      </c>
      <c r="C1" s="1274"/>
      <c r="D1" s="1274"/>
      <c r="E1" s="1274"/>
      <c r="F1" s="1274"/>
      <c r="G1" s="1275"/>
      <c r="H1" s="1275"/>
      <c r="I1" s="1275"/>
      <c r="J1" s="1275"/>
      <c r="K1" s="236"/>
      <c r="L1" s="236"/>
      <c r="M1" s="236"/>
    </row>
    <row r="2" spans="1:10" ht="15" customHeight="1">
      <c r="A2" s="246"/>
      <c r="B2" s="1276"/>
      <c r="C2" s="1276"/>
      <c r="D2" s="1276"/>
      <c r="E2" s="1276"/>
      <c r="F2" s="1276"/>
      <c r="G2" s="1277"/>
      <c r="H2" s="1277"/>
      <c r="I2" s="1277"/>
      <c r="J2" s="1277"/>
    </row>
    <row r="3" spans="1:10" ht="59.25" customHeight="1">
      <c r="A3" s="246"/>
      <c r="B3" s="1278" t="s">
        <v>318</v>
      </c>
      <c r="C3" s="1278"/>
      <c r="D3" s="1278"/>
      <c r="E3" s="1278"/>
      <c r="F3" s="1278"/>
      <c r="G3" s="1279"/>
      <c r="H3" s="1279"/>
      <c r="I3" s="1279"/>
      <c r="J3" s="1279"/>
    </row>
    <row r="4" spans="1:10" ht="15" customHeight="1">
      <c r="A4" s="246"/>
      <c r="B4" s="1280" t="s">
        <v>310</v>
      </c>
      <c r="C4" s="1280"/>
      <c r="D4" s="1280"/>
      <c r="E4" s="1281">
        <f>+ZAV!E16</f>
        <v>42370</v>
      </c>
      <c r="F4" s="601"/>
      <c r="G4" s="111" t="s">
        <v>311</v>
      </c>
      <c r="H4" s="1281">
        <f>+ZAV!G16</f>
        <v>42735</v>
      </c>
      <c r="I4" s="559"/>
      <c r="J4" s="112"/>
    </row>
    <row r="5" spans="1:10" ht="15" customHeight="1">
      <c r="A5" s="246"/>
      <c r="B5" s="1272" t="s">
        <v>312</v>
      </c>
      <c r="C5" s="1272"/>
      <c r="D5" s="1272"/>
      <c r="E5" s="1270">
        <f>+ZAV!E17</f>
        <v>42005</v>
      </c>
      <c r="F5" s="1273"/>
      <c r="G5" s="113" t="s">
        <v>311</v>
      </c>
      <c r="H5" s="1270">
        <f>+ZAV!G17</f>
        <v>42369</v>
      </c>
      <c r="I5" s="1271"/>
      <c r="J5" s="113"/>
    </row>
    <row r="6" spans="1:10" ht="15" customHeight="1">
      <c r="A6" s="246"/>
      <c r="B6" s="942"/>
      <c r="C6" s="942"/>
      <c r="D6" s="942"/>
      <c r="E6" s="942"/>
      <c r="F6" s="942"/>
      <c r="G6" s="942"/>
      <c r="H6" s="942"/>
      <c r="I6" s="942"/>
      <c r="J6" s="942"/>
    </row>
    <row r="7" spans="1:10" ht="15" customHeight="1">
      <c r="A7" s="246"/>
      <c r="B7" s="1110" t="s">
        <v>319</v>
      </c>
      <c r="C7" s="1110"/>
      <c r="D7" s="1110"/>
      <c r="E7" s="1110"/>
      <c r="F7" s="1110"/>
      <c r="G7" s="1111"/>
      <c r="H7" s="1111"/>
      <c r="I7" s="1111"/>
      <c r="J7" s="1111"/>
    </row>
    <row r="8" spans="1:10" ht="15" customHeight="1">
      <c r="A8" s="246"/>
      <c r="B8" s="942"/>
      <c r="C8" s="942"/>
      <c r="D8" s="942"/>
      <c r="E8" s="942"/>
      <c r="F8" s="942"/>
      <c r="G8" s="942"/>
      <c r="H8" s="942"/>
      <c r="I8" s="942"/>
      <c r="J8" s="942"/>
    </row>
    <row r="9" spans="1:10" ht="15" customHeight="1">
      <c r="A9" s="246"/>
      <c r="B9" s="1267" t="s">
        <v>320</v>
      </c>
      <c r="C9" s="1267"/>
      <c r="D9" s="1267"/>
      <c r="E9" s="1267"/>
      <c r="F9" s="1267"/>
      <c r="G9" s="1267"/>
      <c r="H9" s="1267"/>
      <c r="I9" s="1267"/>
      <c r="J9" s="1267"/>
    </row>
    <row r="10" spans="1:10" ht="15" customHeight="1">
      <c r="A10" s="246"/>
      <c r="B10" s="1266"/>
      <c r="C10" s="1266"/>
      <c r="D10" s="1266"/>
      <c r="E10" s="1266"/>
      <c r="F10" s="1266"/>
      <c r="G10" s="1266"/>
      <c r="H10" s="1266"/>
      <c r="I10" s="1266"/>
      <c r="J10" s="1266"/>
    </row>
    <row r="11" spans="1:10" ht="15" customHeight="1">
      <c r="A11" s="246"/>
      <c r="B11" s="114" t="s">
        <v>268</v>
      </c>
      <c r="C11" s="1267" t="str">
        <f>+ZAV!A8</f>
        <v>  </v>
      </c>
      <c r="D11" s="600"/>
      <c r="E11" s="600"/>
      <c r="F11" s="600"/>
      <c r="G11" s="600"/>
      <c r="H11" s="600"/>
      <c r="I11" s="600"/>
      <c r="J11" s="600"/>
    </row>
    <row r="12" spans="1:10" ht="15" customHeight="1">
      <c r="A12" s="246"/>
      <c r="B12" s="114" t="s">
        <v>321</v>
      </c>
      <c r="C12" s="1266" t="str">
        <f>+CONCATENATE(ZAV!E8," ",ZAV!E9,", ",ZAV!E11)</f>
        <v>  , </v>
      </c>
      <c r="D12" s="600"/>
      <c r="E12" s="600"/>
      <c r="F12" s="600"/>
      <c r="G12" s="600"/>
      <c r="H12" s="600"/>
      <c r="I12" s="600"/>
      <c r="J12" s="600"/>
    </row>
    <row r="13" spans="1:10" ht="15" customHeight="1">
      <c r="A13" s="246"/>
      <c r="B13" s="114" t="s">
        <v>322</v>
      </c>
      <c r="C13" s="1266">
        <f>+CONCATENATE(ZAV!D13)</f>
      </c>
      <c r="D13" s="601"/>
      <c r="E13" s="601"/>
      <c r="F13" s="601"/>
      <c r="G13" s="601"/>
      <c r="H13" s="601"/>
      <c r="I13" s="601"/>
      <c r="J13" s="601"/>
    </row>
    <row r="14" spans="1:10" ht="15" customHeight="1">
      <c r="A14" s="246"/>
      <c r="B14" s="114" t="s">
        <v>274</v>
      </c>
      <c r="C14" s="1266">
        <f>+CONCATENATE(ZAV!B10)</f>
      </c>
      <c r="D14" s="601"/>
      <c r="E14" s="601"/>
      <c r="F14" s="601"/>
      <c r="G14" s="601"/>
      <c r="H14" s="601"/>
      <c r="I14" s="601"/>
      <c r="J14" s="601"/>
    </row>
    <row r="15" spans="1:10" ht="15" customHeight="1">
      <c r="A15" s="246"/>
      <c r="B15" s="114" t="s">
        <v>307</v>
      </c>
      <c r="C15" s="1266" t="str">
        <f>+CONCATENATE(ZAV!B11)</f>
        <v>CZ</v>
      </c>
      <c r="D15" s="601"/>
      <c r="E15" s="601"/>
      <c r="F15" s="601"/>
      <c r="G15" s="601"/>
      <c r="H15" s="601"/>
      <c r="I15" s="601"/>
      <c r="J15" s="601"/>
    </row>
    <row r="16" spans="1:10" ht="15" customHeight="1">
      <c r="A16" s="246"/>
      <c r="B16" s="1268" t="s">
        <v>964</v>
      </c>
      <c r="C16" s="601"/>
      <c r="D16" s="601"/>
      <c r="E16" s="603"/>
      <c r="F16" s="603"/>
      <c r="G16" s="603"/>
      <c r="H16" s="603"/>
      <c r="I16" s="603"/>
      <c r="J16" s="603"/>
    </row>
    <row r="17" spans="1:10" ht="15" customHeight="1">
      <c r="A17" s="246"/>
      <c r="B17" s="533" t="s">
        <v>965</v>
      </c>
      <c r="C17" s="534"/>
      <c r="D17" s="535" t="s">
        <v>966</v>
      </c>
      <c r="E17" s="1269"/>
      <c r="F17" s="1269"/>
      <c r="G17" s="1269"/>
      <c r="H17" s="1269"/>
      <c r="I17" s="1269"/>
      <c r="J17" s="1269"/>
    </row>
    <row r="18" spans="1:10" ht="15" customHeight="1">
      <c r="A18" s="246"/>
      <c r="B18" s="1266"/>
      <c r="C18" s="1266"/>
      <c r="D18" s="1266"/>
      <c r="E18" s="1266"/>
      <c r="F18" s="1266"/>
      <c r="G18" s="1266"/>
      <c r="H18" s="1266"/>
      <c r="I18" s="1266"/>
      <c r="J18" s="1266"/>
    </row>
    <row r="19" spans="1:10" ht="15" customHeight="1">
      <c r="A19" s="246"/>
      <c r="B19" s="114" t="s">
        <v>323</v>
      </c>
      <c r="C19" s="1251">
        <f>+CONCATENATE(ZAV!D14)</f>
      </c>
      <c r="D19" s="1252"/>
      <c r="E19" s="1252"/>
      <c r="F19" s="1252"/>
      <c r="G19" s="1252"/>
      <c r="H19" s="1252"/>
      <c r="I19" s="1252"/>
      <c r="J19" s="1252"/>
    </row>
    <row r="20" spans="1:10" ht="15" customHeight="1">
      <c r="A20" s="246"/>
      <c r="B20" s="115" t="s">
        <v>324</v>
      </c>
      <c r="C20" s="1253"/>
      <c r="D20" s="1254"/>
      <c r="E20" s="1254"/>
      <c r="F20" s="1254"/>
      <c r="G20" s="1254"/>
      <c r="H20" s="1254"/>
      <c r="I20" s="1254"/>
      <c r="J20" s="1254"/>
    </row>
    <row r="21" spans="1:10" ht="15" customHeight="1">
      <c r="A21" s="246"/>
      <c r="B21" s="1255"/>
      <c r="C21" s="1255"/>
      <c r="D21" s="1255"/>
      <c r="E21" s="1255"/>
      <c r="F21" s="1255"/>
      <c r="G21" s="1255"/>
      <c r="H21" s="1255"/>
      <c r="I21" s="1255"/>
      <c r="J21" s="1255"/>
    </row>
    <row r="22" spans="1:10" ht="15" customHeight="1" thickBot="1">
      <c r="A22" s="246"/>
      <c r="B22" s="1256" t="s">
        <v>325</v>
      </c>
      <c r="C22" s="1256"/>
      <c r="D22" s="1257"/>
      <c r="E22" s="1257"/>
      <c r="F22" s="1257"/>
      <c r="G22" s="1257"/>
      <c r="H22" s="1257"/>
      <c r="I22" s="1257"/>
      <c r="J22" s="1257"/>
    </row>
    <row r="23" spans="1:10" ht="28.5" customHeight="1">
      <c r="A23" s="246"/>
      <c r="B23" s="1258" t="s">
        <v>326</v>
      </c>
      <c r="C23" s="1260" t="s">
        <v>327</v>
      </c>
      <c r="D23" s="1261"/>
      <c r="E23" s="1261"/>
      <c r="F23" s="1262"/>
      <c r="G23" s="1248" t="s">
        <v>328</v>
      </c>
      <c r="H23" s="1249"/>
      <c r="I23" s="1248" t="s">
        <v>329</v>
      </c>
      <c r="J23" s="1250"/>
    </row>
    <row r="24" spans="1:10" ht="15" customHeight="1" thickBot="1">
      <c r="A24" s="246"/>
      <c r="B24" s="1259"/>
      <c r="C24" s="1263"/>
      <c r="D24" s="1264"/>
      <c r="E24" s="1264"/>
      <c r="F24" s="1265"/>
      <c r="G24" s="116" t="s">
        <v>330</v>
      </c>
      <c r="H24" s="116" t="s">
        <v>331</v>
      </c>
      <c r="I24" s="116" t="s">
        <v>330</v>
      </c>
      <c r="J24" s="117" t="s">
        <v>331</v>
      </c>
    </row>
    <row r="25" spans="1:10" ht="15" customHeight="1" thickTop="1">
      <c r="A25" s="246"/>
      <c r="B25" s="118"/>
      <c r="C25" s="1237"/>
      <c r="D25" s="1238"/>
      <c r="E25" s="1238"/>
      <c r="F25" s="1239"/>
      <c r="G25" s="119">
        <v>0</v>
      </c>
      <c r="H25" s="120">
        <v>0</v>
      </c>
      <c r="I25" s="119">
        <v>0</v>
      </c>
      <c r="J25" s="121">
        <v>0</v>
      </c>
    </row>
    <row r="26" spans="1:10" ht="15" customHeight="1">
      <c r="A26" s="247"/>
      <c r="B26" s="122"/>
      <c r="C26" s="1240"/>
      <c r="D26" s="1241"/>
      <c r="E26" s="1241"/>
      <c r="F26" s="1242"/>
      <c r="G26" s="123">
        <v>0</v>
      </c>
      <c r="H26" s="124">
        <v>0</v>
      </c>
      <c r="I26" s="123">
        <v>0</v>
      </c>
      <c r="J26" s="125">
        <v>0</v>
      </c>
    </row>
    <row r="27" spans="1:10" ht="15" customHeight="1">
      <c r="A27" s="247"/>
      <c r="B27" s="122"/>
      <c r="C27" s="1240"/>
      <c r="D27" s="1241"/>
      <c r="E27" s="1241"/>
      <c r="F27" s="1242"/>
      <c r="G27" s="123">
        <v>0</v>
      </c>
      <c r="H27" s="124">
        <v>0</v>
      </c>
      <c r="I27" s="123">
        <v>0</v>
      </c>
      <c r="J27" s="125">
        <v>0</v>
      </c>
    </row>
    <row r="28" spans="1:10" ht="15" customHeight="1">
      <c r="A28" s="247"/>
      <c r="B28" s="122"/>
      <c r="C28" s="1240"/>
      <c r="D28" s="1241"/>
      <c r="E28" s="1241"/>
      <c r="F28" s="1242"/>
      <c r="G28" s="123">
        <v>0</v>
      </c>
      <c r="H28" s="124">
        <v>0</v>
      </c>
      <c r="I28" s="123">
        <v>0</v>
      </c>
      <c r="J28" s="125">
        <v>0</v>
      </c>
    </row>
    <row r="29" spans="1:10" ht="15" customHeight="1" thickBot="1">
      <c r="A29" s="246"/>
      <c r="B29" s="126"/>
      <c r="C29" s="1229"/>
      <c r="D29" s="1230"/>
      <c r="E29" s="1230"/>
      <c r="F29" s="1231"/>
      <c r="G29" s="127">
        <v>0</v>
      </c>
      <c r="H29" s="128">
        <v>0</v>
      </c>
      <c r="I29" s="127">
        <v>0</v>
      </c>
      <c r="J29" s="129">
        <v>0</v>
      </c>
    </row>
    <row r="30" spans="1:10" ht="15" customHeight="1">
      <c r="A30" s="246"/>
      <c r="B30" s="1129"/>
      <c r="C30" s="1129"/>
      <c r="D30" s="1129"/>
      <c r="E30" s="1129"/>
      <c r="F30" s="1129"/>
      <c r="G30" s="1129"/>
      <c r="H30" s="1129"/>
      <c r="I30" s="1129"/>
      <c r="J30" s="1129"/>
    </row>
    <row r="31" spans="1:10" ht="15" customHeight="1" thickBot="1">
      <c r="A31" s="246"/>
      <c r="B31" s="1197" t="s">
        <v>332</v>
      </c>
      <c r="C31" s="1197"/>
      <c r="D31" s="1198"/>
      <c r="E31" s="1198"/>
      <c r="F31" s="1198"/>
      <c r="G31" s="1198"/>
      <c r="H31" s="1198"/>
      <c r="I31" s="1198"/>
      <c r="J31" s="1198"/>
    </row>
    <row r="32" spans="1:14" ht="15" customHeight="1" thickBot="1">
      <c r="A32" s="246"/>
      <c r="B32" s="1232" t="s">
        <v>333</v>
      </c>
      <c r="C32" s="1233"/>
      <c r="D32" s="1234"/>
      <c r="E32" s="1234"/>
      <c r="F32" s="1234"/>
      <c r="G32" s="1234"/>
      <c r="H32" s="1234"/>
      <c r="I32" s="1235" t="s">
        <v>334</v>
      </c>
      <c r="J32" s="1236"/>
      <c r="K32" s="239"/>
      <c r="L32" s="239"/>
      <c r="M32" s="239"/>
      <c r="N32" s="239"/>
    </row>
    <row r="33" spans="1:14" ht="15" customHeight="1" thickTop="1">
      <c r="A33" s="246"/>
      <c r="B33" s="1243" t="s">
        <v>335</v>
      </c>
      <c r="C33" s="1244"/>
      <c r="D33" s="1245"/>
      <c r="E33" s="1245"/>
      <c r="F33" s="1245"/>
      <c r="G33" s="1245"/>
      <c r="H33" s="1245"/>
      <c r="I33" s="1246"/>
      <c r="J33" s="1247"/>
      <c r="K33" s="239"/>
      <c r="L33" s="239"/>
      <c r="M33" s="239"/>
      <c r="N33" s="239"/>
    </row>
    <row r="34" spans="1:14" ht="15" customHeight="1">
      <c r="A34" s="247"/>
      <c r="B34" s="1224"/>
      <c r="C34" s="1225"/>
      <c r="D34" s="1226"/>
      <c r="E34" s="1226"/>
      <c r="F34" s="1226"/>
      <c r="G34" s="1226"/>
      <c r="H34" s="1226"/>
      <c r="I34" s="1227"/>
      <c r="J34" s="1228"/>
      <c r="K34" s="239"/>
      <c r="L34" s="239"/>
      <c r="M34" s="239"/>
      <c r="N34" s="239"/>
    </row>
    <row r="35" spans="1:10" ht="15" customHeight="1">
      <c r="A35" s="247"/>
      <c r="B35" s="1224"/>
      <c r="C35" s="1225"/>
      <c r="D35" s="1226"/>
      <c r="E35" s="1226"/>
      <c r="F35" s="1226"/>
      <c r="G35" s="1226"/>
      <c r="H35" s="1226"/>
      <c r="I35" s="1227"/>
      <c r="J35" s="1228"/>
    </row>
    <row r="36" spans="1:10" ht="15" customHeight="1">
      <c r="A36" s="247"/>
      <c r="B36" s="1224"/>
      <c r="C36" s="1225"/>
      <c r="D36" s="1226"/>
      <c r="E36" s="1226"/>
      <c r="F36" s="1226"/>
      <c r="G36" s="1226"/>
      <c r="H36" s="1226"/>
      <c r="I36" s="1227"/>
      <c r="J36" s="1228"/>
    </row>
    <row r="37" spans="1:10" ht="15" customHeight="1" thickBot="1">
      <c r="A37" s="246"/>
      <c r="B37" s="1217"/>
      <c r="C37" s="1218"/>
      <c r="D37" s="1219"/>
      <c r="E37" s="1219"/>
      <c r="F37" s="1219"/>
      <c r="G37" s="1219"/>
      <c r="H37" s="1219"/>
      <c r="I37" s="1220"/>
      <c r="J37" s="1221"/>
    </row>
    <row r="38" spans="1:10" ht="15" customHeight="1">
      <c r="A38" s="246"/>
      <c r="B38" s="1129"/>
      <c r="C38" s="1129"/>
      <c r="D38" s="1129"/>
      <c r="E38" s="1129"/>
      <c r="F38" s="1129"/>
      <c r="G38" s="1129"/>
      <c r="H38" s="1129"/>
      <c r="I38" s="1129"/>
      <c r="J38" s="1129"/>
    </row>
    <row r="39" spans="1:10" ht="15" customHeight="1">
      <c r="A39" s="246"/>
      <c r="B39" s="1222" t="s">
        <v>336</v>
      </c>
      <c r="C39" s="1222"/>
      <c r="D39" s="1223"/>
      <c r="E39" s="1223"/>
      <c r="F39" s="1223"/>
      <c r="G39" s="1223"/>
      <c r="H39" s="1223"/>
      <c r="I39" s="1223"/>
      <c r="J39" s="1223"/>
    </row>
    <row r="40" spans="1:75" s="241" customFormat="1" ht="42" customHeight="1">
      <c r="A40" s="246"/>
      <c r="B40" s="1213" t="s">
        <v>337</v>
      </c>
      <c r="C40" s="1213"/>
      <c r="D40" s="1214"/>
      <c r="E40" s="1214"/>
      <c r="F40" s="1214"/>
      <c r="G40" s="1214"/>
      <c r="H40" s="1214"/>
      <c r="I40" s="1214"/>
      <c r="J40" s="1214"/>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c r="BV40" s="240"/>
      <c r="BW40" s="240"/>
    </row>
    <row r="41" spans="1:10" ht="15" customHeight="1">
      <c r="A41" s="246"/>
      <c r="B41" s="1128"/>
      <c r="C41" s="1128"/>
      <c r="D41" s="1128"/>
      <c r="E41" s="1128"/>
      <c r="F41" s="1128"/>
      <c r="G41" s="1128"/>
      <c r="H41" s="1128"/>
      <c r="I41" s="1128"/>
      <c r="J41" s="1128"/>
    </row>
    <row r="42" spans="1:10" ht="15" customHeight="1" thickBot="1">
      <c r="A42" s="246"/>
      <c r="B42" s="1197" t="s">
        <v>338</v>
      </c>
      <c r="C42" s="1197"/>
      <c r="D42" s="1198"/>
      <c r="E42" s="1198"/>
      <c r="F42" s="1198"/>
      <c r="G42" s="1198"/>
      <c r="H42" s="1198"/>
      <c r="I42" s="1198"/>
      <c r="J42" s="1198"/>
    </row>
    <row r="43" spans="1:10" ht="15" customHeight="1" thickBot="1">
      <c r="A43" s="246"/>
      <c r="B43" s="1057" t="s">
        <v>339</v>
      </c>
      <c r="C43" s="1215"/>
      <c r="D43" s="1058"/>
      <c r="E43" s="1058"/>
      <c r="F43" s="1058"/>
      <c r="G43" s="1058" t="s">
        <v>283</v>
      </c>
      <c r="H43" s="1058"/>
      <c r="I43" s="1058"/>
      <c r="J43" s="1216"/>
    </row>
    <row r="44" spans="1:10" ht="15" customHeight="1" thickTop="1">
      <c r="A44" s="246"/>
      <c r="B44" s="1209"/>
      <c r="C44" s="1210"/>
      <c r="D44" s="973"/>
      <c r="E44" s="973"/>
      <c r="F44" s="973"/>
      <c r="G44" s="1211"/>
      <c r="H44" s="1211"/>
      <c r="I44" s="1211"/>
      <c r="J44" s="1212"/>
    </row>
    <row r="45" spans="1:10" ht="15" customHeight="1">
      <c r="A45" s="247"/>
      <c r="B45" s="1199"/>
      <c r="C45" s="1200"/>
      <c r="D45" s="1201"/>
      <c r="E45" s="1201"/>
      <c r="F45" s="1201"/>
      <c r="G45" s="1202"/>
      <c r="H45" s="1202"/>
      <c r="I45" s="1202"/>
      <c r="J45" s="1203"/>
    </row>
    <row r="46" spans="1:10" ht="15" customHeight="1">
      <c r="A46" s="247"/>
      <c r="B46" s="1199"/>
      <c r="C46" s="1200"/>
      <c r="D46" s="1201"/>
      <c r="E46" s="1201"/>
      <c r="F46" s="1201"/>
      <c r="G46" s="1202"/>
      <c r="H46" s="1202"/>
      <c r="I46" s="1202"/>
      <c r="J46" s="1203"/>
    </row>
    <row r="47" spans="1:10" ht="15" customHeight="1">
      <c r="A47" s="247"/>
      <c r="B47" s="1199"/>
      <c r="C47" s="1200"/>
      <c r="D47" s="1201"/>
      <c r="E47" s="1201"/>
      <c r="F47" s="1201"/>
      <c r="G47" s="1202"/>
      <c r="H47" s="1202"/>
      <c r="I47" s="1202"/>
      <c r="J47" s="1203"/>
    </row>
    <row r="48" spans="1:10" ht="15" customHeight="1">
      <c r="A48" s="247"/>
      <c r="B48" s="1199"/>
      <c r="C48" s="1200"/>
      <c r="D48" s="1201"/>
      <c r="E48" s="1201"/>
      <c r="F48" s="1201"/>
      <c r="G48" s="1202"/>
      <c r="H48" s="1202"/>
      <c r="I48" s="1202"/>
      <c r="J48" s="1203"/>
    </row>
    <row r="49" spans="1:10" ht="15" customHeight="1" thickBot="1">
      <c r="A49" s="246"/>
      <c r="B49" s="1204"/>
      <c r="C49" s="1205"/>
      <c r="D49" s="1206"/>
      <c r="E49" s="1206"/>
      <c r="F49" s="1206"/>
      <c r="G49" s="1207"/>
      <c r="H49" s="1207"/>
      <c r="I49" s="1207"/>
      <c r="J49" s="1208"/>
    </row>
    <row r="50" spans="1:10" ht="15" customHeight="1">
      <c r="A50" s="246"/>
      <c r="B50" s="1128"/>
      <c r="C50" s="1128"/>
      <c r="D50" s="1128"/>
      <c r="E50" s="1128"/>
      <c r="F50" s="1128"/>
      <c r="G50" s="1128"/>
      <c r="H50" s="1128"/>
      <c r="I50" s="1128"/>
      <c r="J50" s="1128"/>
    </row>
    <row r="51" spans="1:10" ht="33" customHeight="1">
      <c r="A51" s="246"/>
      <c r="B51" s="981" t="s">
        <v>541</v>
      </c>
      <c r="C51" s="981"/>
      <c r="D51" s="981"/>
      <c r="E51" s="981"/>
      <c r="F51" s="981"/>
      <c r="G51" s="981"/>
      <c r="H51" s="981"/>
      <c r="I51" s="981"/>
      <c r="J51" s="981"/>
    </row>
    <row r="52" spans="1:10" ht="15" customHeight="1">
      <c r="A52" s="246"/>
      <c r="B52" s="1128"/>
      <c r="C52" s="1128"/>
      <c r="D52" s="1128"/>
      <c r="E52" s="1128"/>
      <c r="F52" s="1128"/>
      <c r="G52" s="1128"/>
      <c r="H52" s="1128"/>
      <c r="I52" s="1128"/>
      <c r="J52" s="1128"/>
    </row>
    <row r="53" spans="1:10" ht="15" customHeight="1" thickBot="1">
      <c r="A53" s="246"/>
      <c r="B53" s="1197" t="s">
        <v>340</v>
      </c>
      <c r="C53" s="1197"/>
      <c r="D53" s="1198"/>
      <c r="E53" s="1198"/>
      <c r="F53" s="1198"/>
      <c r="G53" s="1198"/>
      <c r="H53" s="1198"/>
      <c r="I53" s="1198"/>
      <c r="J53" s="1198"/>
    </row>
    <row r="54" spans="1:10" ht="51" customHeight="1" thickBot="1">
      <c r="A54" s="246"/>
      <c r="B54" s="134" t="s">
        <v>542</v>
      </c>
      <c r="C54" s="1185" t="s">
        <v>543</v>
      </c>
      <c r="D54" s="1186"/>
      <c r="E54" s="1186"/>
      <c r="F54" s="1186"/>
      <c r="G54" s="1187"/>
      <c r="H54" s="135" t="s">
        <v>341</v>
      </c>
      <c r="I54" s="136" t="s">
        <v>342</v>
      </c>
      <c r="J54" s="137" t="s">
        <v>343</v>
      </c>
    </row>
    <row r="55" spans="1:10" ht="15" customHeight="1" thickTop="1">
      <c r="A55" s="246"/>
      <c r="B55" s="131"/>
      <c r="C55" s="1191"/>
      <c r="D55" s="1192"/>
      <c r="E55" s="1192"/>
      <c r="F55" s="1192"/>
      <c r="G55" s="1193"/>
      <c r="H55" s="138">
        <v>0</v>
      </c>
      <c r="I55" s="139">
        <v>0</v>
      </c>
      <c r="J55" s="140">
        <v>0</v>
      </c>
    </row>
    <row r="56" spans="1:10" ht="15" customHeight="1">
      <c r="A56" s="247"/>
      <c r="B56" s="132"/>
      <c r="C56" s="1175"/>
      <c r="D56" s="1176"/>
      <c r="E56" s="1176"/>
      <c r="F56" s="1176"/>
      <c r="G56" s="1177"/>
      <c r="H56" s="124">
        <v>0</v>
      </c>
      <c r="I56" s="141">
        <v>0</v>
      </c>
      <c r="J56" s="142">
        <v>0</v>
      </c>
    </row>
    <row r="57" spans="1:10" ht="15" customHeight="1">
      <c r="A57" s="247"/>
      <c r="B57" s="132"/>
      <c r="C57" s="1175"/>
      <c r="D57" s="1176"/>
      <c r="E57" s="1176"/>
      <c r="F57" s="1176"/>
      <c r="G57" s="1177"/>
      <c r="H57" s="124">
        <v>0</v>
      </c>
      <c r="I57" s="141">
        <v>0</v>
      </c>
      <c r="J57" s="142">
        <v>0</v>
      </c>
    </row>
    <row r="58" spans="1:10" ht="15" customHeight="1">
      <c r="A58" s="247"/>
      <c r="B58" s="132"/>
      <c r="C58" s="1175"/>
      <c r="D58" s="1176"/>
      <c r="E58" s="1176"/>
      <c r="F58" s="1176"/>
      <c r="G58" s="1177"/>
      <c r="H58" s="124">
        <v>0</v>
      </c>
      <c r="I58" s="141">
        <v>0</v>
      </c>
      <c r="J58" s="142">
        <v>0</v>
      </c>
    </row>
    <row r="59" spans="1:10" ht="15" customHeight="1" thickBot="1">
      <c r="A59" s="246"/>
      <c r="B59" s="133"/>
      <c r="C59" s="1181"/>
      <c r="D59" s="1182"/>
      <c r="E59" s="1182"/>
      <c r="F59" s="1182"/>
      <c r="G59" s="1183"/>
      <c r="H59" s="128">
        <v>0</v>
      </c>
      <c r="I59" s="143">
        <v>0</v>
      </c>
      <c r="J59" s="144">
        <v>0</v>
      </c>
    </row>
    <row r="60" spans="1:10" ht="15" customHeight="1">
      <c r="A60" s="246"/>
      <c r="B60" s="1128"/>
      <c r="C60" s="1128"/>
      <c r="D60" s="1128"/>
      <c r="E60" s="1128"/>
      <c r="F60" s="1128"/>
      <c r="G60" s="1128"/>
      <c r="H60" s="1128"/>
      <c r="I60" s="1128"/>
      <c r="J60" s="1128"/>
    </row>
    <row r="61" spans="1:10" ht="28.5" customHeight="1" thickBot="1">
      <c r="A61" s="246"/>
      <c r="B61" s="1195" t="s">
        <v>344</v>
      </c>
      <c r="C61" s="1195"/>
      <c r="D61" s="1196"/>
      <c r="E61" s="1196"/>
      <c r="F61" s="1196"/>
      <c r="G61" s="1196"/>
      <c r="H61" s="1196"/>
      <c r="I61" s="1196"/>
      <c r="J61" s="1196"/>
    </row>
    <row r="62" spans="1:10" ht="28.5" customHeight="1" thickBot="1">
      <c r="A62" s="246"/>
      <c r="B62" s="134" t="s">
        <v>542</v>
      </c>
      <c r="C62" s="1185" t="s">
        <v>543</v>
      </c>
      <c r="D62" s="1186"/>
      <c r="E62" s="1186"/>
      <c r="F62" s="1186"/>
      <c r="G62" s="1187"/>
      <c r="H62" s="1188" t="s">
        <v>544</v>
      </c>
      <c r="I62" s="1189"/>
      <c r="J62" s="1190"/>
    </row>
    <row r="63" spans="1:10" ht="15" customHeight="1" thickTop="1">
      <c r="A63" s="246"/>
      <c r="B63" s="145"/>
      <c r="C63" s="1191"/>
      <c r="D63" s="1192"/>
      <c r="E63" s="1192"/>
      <c r="F63" s="1192"/>
      <c r="G63" s="1193"/>
      <c r="H63" s="1194"/>
      <c r="I63" s="972"/>
      <c r="J63" s="1115"/>
    </row>
    <row r="64" spans="1:10" ht="15" customHeight="1">
      <c r="A64" s="247"/>
      <c r="B64" s="146"/>
      <c r="C64" s="1175"/>
      <c r="D64" s="1176"/>
      <c r="E64" s="1176"/>
      <c r="F64" s="1176"/>
      <c r="G64" s="1177"/>
      <c r="H64" s="1178"/>
      <c r="I64" s="1179"/>
      <c r="J64" s="1180"/>
    </row>
    <row r="65" spans="1:10" ht="15" customHeight="1" thickBot="1">
      <c r="A65" s="246"/>
      <c r="B65" s="147"/>
      <c r="C65" s="1181"/>
      <c r="D65" s="1182"/>
      <c r="E65" s="1182"/>
      <c r="F65" s="1182"/>
      <c r="G65" s="1183"/>
      <c r="H65" s="1184"/>
      <c r="I65" s="1119"/>
      <c r="J65" s="1120"/>
    </row>
    <row r="66" spans="1:10" ht="15" customHeight="1">
      <c r="A66" s="246"/>
      <c r="B66" s="1128"/>
      <c r="C66" s="1128"/>
      <c r="D66" s="1128"/>
      <c r="E66" s="1128"/>
      <c r="F66" s="1128"/>
      <c r="G66" s="1128"/>
      <c r="H66" s="1128"/>
      <c r="I66" s="1128"/>
      <c r="J66" s="1128"/>
    </row>
    <row r="67" spans="1:10" ht="28.5" customHeight="1">
      <c r="A67" s="246"/>
      <c r="B67" s="1171" t="s">
        <v>545</v>
      </c>
      <c r="C67" s="1171"/>
      <c r="D67" s="1172"/>
      <c r="E67" s="1172"/>
      <c r="F67" s="1172"/>
      <c r="G67" s="1172"/>
      <c r="H67" s="1172"/>
      <c r="I67" s="1172"/>
      <c r="J67" s="1172"/>
    </row>
    <row r="68" spans="1:10" ht="42" customHeight="1">
      <c r="A68" s="246"/>
      <c r="B68" s="1173" t="s">
        <v>345</v>
      </c>
      <c r="C68" s="1173"/>
      <c r="D68" s="1174"/>
      <c r="E68" s="1174"/>
      <c r="F68" s="1174"/>
      <c r="G68" s="1174"/>
      <c r="H68" s="1174"/>
      <c r="I68" s="1174"/>
      <c r="J68" s="1174"/>
    </row>
    <row r="69" spans="1:10" ht="15" customHeight="1">
      <c r="A69" s="246"/>
      <c r="B69" s="1128"/>
      <c r="C69" s="1128"/>
      <c r="D69" s="1128"/>
      <c r="E69" s="1128"/>
      <c r="F69" s="1128"/>
      <c r="G69" s="1128"/>
      <c r="H69" s="1128"/>
      <c r="I69" s="1128"/>
      <c r="J69" s="1128"/>
    </row>
    <row r="70" spans="1:10" ht="15" customHeight="1" thickBot="1">
      <c r="A70" s="246"/>
      <c r="B70" s="981" t="s">
        <v>346</v>
      </c>
      <c r="C70" s="981"/>
      <c r="D70" s="981"/>
      <c r="E70" s="981"/>
      <c r="F70" s="981"/>
      <c r="G70" s="981"/>
      <c r="H70" s="981"/>
      <c r="I70" s="981"/>
      <c r="J70" s="981"/>
    </row>
    <row r="71" spans="1:12" ht="25.5" customHeight="1">
      <c r="A71" s="246"/>
      <c r="B71" s="944" t="s">
        <v>347</v>
      </c>
      <c r="C71" s="1012"/>
      <c r="D71" s="1167"/>
      <c r="E71" s="1168"/>
      <c r="F71" s="1168"/>
      <c r="G71" s="1010" t="s">
        <v>348</v>
      </c>
      <c r="H71" s="1153"/>
      <c r="I71" s="1012" t="s">
        <v>349</v>
      </c>
      <c r="J71" s="1155"/>
      <c r="K71" s="239"/>
      <c r="L71" s="239"/>
    </row>
    <row r="72" spans="1:12" ht="42.75" customHeight="1" thickBot="1">
      <c r="A72" s="246"/>
      <c r="B72" s="1150"/>
      <c r="C72" s="1169"/>
      <c r="D72" s="1170"/>
      <c r="E72" s="1152"/>
      <c r="F72" s="1152"/>
      <c r="G72" s="148" t="s">
        <v>224</v>
      </c>
      <c r="H72" s="149" t="s">
        <v>329</v>
      </c>
      <c r="I72" s="148" t="s">
        <v>224</v>
      </c>
      <c r="J72" s="150" t="s">
        <v>329</v>
      </c>
      <c r="K72" s="239"/>
      <c r="L72" s="239"/>
    </row>
    <row r="73" spans="1:12" ht="15" customHeight="1" thickTop="1">
      <c r="A73" s="246"/>
      <c r="B73" s="1162" t="s">
        <v>967</v>
      </c>
      <c r="C73" s="1163"/>
      <c r="D73" s="1164"/>
      <c r="E73" s="1146"/>
      <c r="F73" s="1146"/>
      <c r="G73" s="151">
        <v>0</v>
      </c>
      <c r="H73" s="152">
        <v>0</v>
      </c>
      <c r="I73" s="153">
        <v>0</v>
      </c>
      <c r="J73" s="154">
        <v>0</v>
      </c>
      <c r="K73" s="239"/>
      <c r="L73" s="239"/>
    </row>
    <row r="74" spans="1:12" ht="15" customHeight="1">
      <c r="A74" s="246"/>
      <c r="B74" s="1135" t="s">
        <v>350</v>
      </c>
      <c r="C74" s="1165"/>
      <c r="D74" s="1166"/>
      <c r="E74" s="1137"/>
      <c r="F74" s="1137"/>
      <c r="G74" s="155">
        <v>0</v>
      </c>
      <c r="H74" s="156">
        <v>0</v>
      </c>
      <c r="I74" s="157">
        <v>0</v>
      </c>
      <c r="J74" s="158">
        <v>0</v>
      </c>
      <c r="K74" s="239"/>
      <c r="L74" s="239"/>
    </row>
    <row r="75" spans="1:12" ht="15" customHeight="1">
      <c r="A75" s="246"/>
      <c r="B75" s="1135" t="s">
        <v>351</v>
      </c>
      <c r="C75" s="1165"/>
      <c r="D75" s="1166"/>
      <c r="E75" s="1137"/>
      <c r="F75" s="1137"/>
      <c r="G75" s="155">
        <v>0</v>
      </c>
      <c r="H75" s="156">
        <v>0</v>
      </c>
      <c r="I75" s="157">
        <v>0</v>
      </c>
      <c r="J75" s="158">
        <v>0</v>
      </c>
      <c r="K75" s="239"/>
      <c r="L75" s="239"/>
    </row>
    <row r="76" spans="1:12" ht="15" customHeight="1">
      <c r="A76" s="246"/>
      <c r="B76" s="1135" t="s">
        <v>352</v>
      </c>
      <c r="C76" s="1165"/>
      <c r="D76" s="1166"/>
      <c r="E76" s="1137"/>
      <c r="F76" s="1137"/>
      <c r="G76" s="155">
        <v>0</v>
      </c>
      <c r="H76" s="156">
        <v>0</v>
      </c>
      <c r="I76" s="157">
        <v>0</v>
      </c>
      <c r="J76" s="158">
        <v>0</v>
      </c>
      <c r="K76" s="239"/>
      <c r="L76" s="239"/>
    </row>
    <row r="77" spans="1:12" ht="15" customHeight="1" thickBot="1">
      <c r="A77" s="246"/>
      <c r="B77" s="1138" t="s">
        <v>353</v>
      </c>
      <c r="C77" s="1156"/>
      <c r="D77" s="1157"/>
      <c r="E77" s="1140"/>
      <c r="F77" s="1140"/>
      <c r="G77" s="159">
        <v>0</v>
      </c>
      <c r="H77" s="160">
        <v>0</v>
      </c>
      <c r="I77" s="161">
        <v>0</v>
      </c>
      <c r="J77" s="162">
        <v>0</v>
      </c>
      <c r="K77" s="239"/>
      <c r="L77" s="239"/>
    </row>
    <row r="78" spans="1:12" ht="15" customHeight="1" thickBot="1" thickTop="1">
      <c r="A78" s="246"/>
      <c r="B78" s="1158" t="s">
        <v>354</v>
      </c>
      <c r="C78" s="1159"/>
      <c r="D78" s="1160"/>
      <c r="E78" s="1161"/>
      <c r="F78" s="1161"/>
      <c r="G78" s="163">
        <f>+SUM(G74:G77)</f>
        <v>0</v>
      </c>
      <c r="H78" s="164">
        <f>+SUM(H74:H77)</f>
        <v>0</v>
      </c>
      <c r="I78" s="165">
        <f>+SUM(I74:I77)</f>
        <v>0</v>
      </c>
      <c r="J78" s="166">
        <f>+SUM(J74:J77)</f>
        <v>0</v>
      </c>
      <c r="K78" s="239"/>
      <c r="L78" s="239"/>
    </row>
    <row r="79" spans="1:10" ht="15" customHeight="1" thickBot="1">
      <c r="A79" s="246"/>
      <c r="B79" s="1128"/>
      <c r="C79" s="1128"/>
      <c r="D79" s="1128"/>
      <c r="E79" s="1128"/>
      <c r="F79" s="1128"/>
      <c r="G79" s="1128"/>
      <c r="H79" s="1128"/>
      <c r="I79" s="1128"/>
      <c r="J79" s="1128"/>
    </row>
    <row r="80" spans="1:10" ht="42" customHeight="1">
      <c r="A80" s="246"/>
      <c r="B80" s="944" t="s">
        <v>355</v>
      </c>
      <c r="C80" s="1012"/>
      <c r="D80" s="1167"/>
      <c r="E80" s="1168"/>
      <c r="F80" s="1168"/>
      <c r="G80" s="1010" t="s">
        <v>356</v>
      </c>
      <c r="H80" s="1153"/>
      <c r="I80" s="1012" t="s">
        <v>357</v>
      </c>
      <c r="J80" s="1155"/>
    </row>
    <row r="81" spans="1:10" ht="42" customHeight="1" thickBot="1">
      <c r="A81" s="246"/>
      <c r="B81" s="1150"/>
      <c r="C81" s="1169"/>
      <c r="D81" s="1170"/>
      <c r="E81" s="1152"/>
      <c r="F81" s="1152"/>
      <c r="G81" s="148" t="s">
        <v>224</v>
      </c>
      <c r="H81" s="149" t="s">
        <v>329</v>
      </c>
      <c r="I81" s="148" t="s">
        <v>224</v>
      </c>
      <c r="J81" s="150" t="s">
        <v>329</v>
      </c>
    </row>
    <row r="82" spans="1:10" ht="15" customHeight="1" thickTop="1">
      <c r="A82" s="246"/>
      <c r="B82" s="1162" t="s">
        <v>968</v>
      </c>
      <c r="C82" s="1163"/>
      <c r="D82" s="1164"/>
      <c r="E82" s="1146"/>
      <c r="F82" s="1146"/>
      <c r="G82" s="151">
        <v>0</v>
      </c>
      <c r="H82" s="152">
        <v>0</v>
      </c>
      <c r="I82" s="153">
        <v>0</v>
      </c>
      <c r="J82" s="154">
        <v>0</v>
      </c>
    </row>
    <row r="83" spans="1:10" ht="15" customHeight="1">
      <c r="A83" s="246"/>
      <c r="B83" s="1135" t="s">
        <v>350</v>
      </c>
      <c r="C83" s="1165"/>
      <c r="D83" s="1166"/>
      <c r="E83" s="1137"/>
      <c r="F83" s="1137"/>
      <c r="G83" s="155">
        <v>0</v>
      </c>
      <c r="H83" s="156">
        <v>0</v>
      </c>
      <c r="I83" s="157">
        <v>0</v>
      </c>
      <c r="J83" s="158">
        <v>0</v>
      </c>
    </row>
    <row r="84" spans="1:10" ht="15" customHeight="1">
      <c r="A84" s="246"/>
      <c r="B84" s="1135" t="s">
        <v>351</v>
      </c>
      <c r="C84" s="1165"/>
      <c r="D84" s="1166"/>
      <c r="E84" s="1137"/>
      <c r="F84" s="1137"/>
      <c r="G84" s="155">
        <v>0</v>
      </c>
      <c r="H84" s="156">
        <v>0</v>
      </c>
      <c r="I84" s="157">
        <v>0</v>
      </c>
      <c r="J84" s="158">
        <v>0</v>
      </c>
    </row>
    <row r="85" spans="1:10" ht="15" customHeight="1">
      <c r="A85" s="246"/>
      <c r="B85" s="1135" t="s">
        <v>352</v>
      </c>
      <c r="C85" s="1165"/>
      <c r="D85" s="1166"/>
      <c r="E85" s="1137"/>
      <c r="F85" s="1137"/>
      <c r="G85" s="155">
        <v>0</v>
      </c>
      <c r="H85" s="156">
        <v>0</v>
      </c>
      <c r="I85" s="157">
        <v>0</v>
      </c>
      <c r="J85" s="158">
        <v>0</v>
      </c>
    </row>
    <row r="86" spans="1:10" ht="15" customHeight="1" thickBot="1">
      <c r="A86" s="246"/>
      <c r="B86" s="1138" t="s">
        <v>353</v>
      </c>
      <c r="C86" s="1156"/>
      <c r="D86" s="1157"/>
      <c r="E86" s="1140"/>
      <c r="F86" s="1140"/>
      <c r="G86" s="159">
        <v>0</v>
      </c>
      <c r="H86" s="160">
        <v>0</v>
      </c>
      <c r="I86" s="161">
        <v>0</v>
      </c>
      <c r="J86" s="162">
        <v>0</v>
      </c>
    </row>
    <row r="87" spans="1:10" ht="15" customHeight="1" thickBot="1" thickTop="1">
      <c r="A87" s="246"/>
      <c r="B87" s="1158" t="s">
        <v>354</v>
      </c>
      <c r="C87" s="1159"/>
      <c r="D87" s="1160"/>
      <c r="E87" s="1161"/>
      <c r="F87" s="1161"/>
      <c r="G87" s="163">
        <f>+SUM(G83:G86)</f>
        <v>0</v>
      </c>
      <c r="H87" s="164">
        <f>+SUM(H83:H86)</f>
        <v>0</v>
      </c>
      <c r="I87" s="165">
        <f>+SUM(I83:I86)</f>
        <v>0</v>
      </c>
      <c r="J87" s="166">
        <f>+SUM(J83:J86)</f>
        <v>0</v>
      </c>
    </row>
    <row r="88" spans="1:10" ht="15" customHeight="1">
      <c r="A88" s="246"/>
      <c r="B88" s="1128"/>
      <c r="C88" s="1128"/>
      <c r="D88" s="1128"/>
      <c r="E88" s="1128"/>
      <c r="F88" s="1128"/>
      <c r="G88" s="1128"/>
      <c r="H88" s="1128"/>
      <c r="I88" s="1128"/>
      <c r="J88" s="1128"/>
    </row>
    <row r="89" spans="1:10" ht="15" customHeight="1">
      <c r="A89" s="246"/>
      <c r="B89" s="981" t="s">
        <v>358</v>
      </c>
      <c r="C89" s="981"/>
      <c r="D89" s="981"/>
      <c r="E89" s="981"/>
      <c r="F89" s="981"/>
      <c r="G89" s="981"/>
      <c r="H89" s="981"/>
      <c r="I89" s="981"/>
      <c r="J89" s="981"/>
    </row>
    <row r="90" spans="1:10" ht="15" customHeight="1">
      <c r="A90" s="246"/>
      <c r="B90" s="1128"/>
      <c r="C90" s="1128"/>
      <c r="D90" s="1128"/>
      <c r="E90" s="1128"/>
      <c r="F90" s="1128"/>
      <c r="G90" s="1128"/>
      <c r="H90" s="1128"/>
      <c r="I90" s="1128"/>
      <c r="J90" s="1128"/>
    </row>
    <row r="91" spans="1:10" ht="15" customHeight="1" thickBot="1">
      <c r="A91" s="246"/>
      <c r="B91" s="1147" t="s">
        <v>359</v>
      </c>
      <c r="C91" s="1147"/>
      <c r="D91" s="1147"/>
      <c r="E91" s="1147"/>
      <c r="F91" s="1147"/>
      <c r="G91" s="1147"/>
      <c r="H91" s="1147"/>
      <c r="I91" s="1147"/>
      <c r="J91" s="1147"/>
    </row>
    <row r="92" spans="1:10" ht="15" customHeight="1">
      <c r="A92" s="246"/>
      <c r="B92" s="944" t="s">
        <v>360</v>
      </c>
      <c r="C92" s="1148"/>
      <c r="D92" s="1149"/>
      <c r="E92" s="1010" t="s">
        <v>361</v>
      </c>
      <c r="F92" s="1153"/>
      <c r="G92" s="1012" t="s">
        <v>362</v>
      </c>
      <c r="H92" s="1154"/>
      <c r="I92" s="1010" t="s">
        <v>363</v>
      </c>
      <c r="J92" s="1155"/>
    </row>
    <row r="93" spans="1:10" ht="39" customHeight="1" thickBot="1">
      <c r="A93" s="246"/>
      <c r="B93" s="1150"/>
      <c r="C93" s="1151"/>
      <c r="D93" s="1152"/>
      <c r="E93" s="148" t="s">
        <v>224</v>
      </c>
      <c r="F93" s="149" t="s">
        <v>329</v>
      </c>
      <c r="G93" s="148" t="s">
        <v>224</v>
      </c>
      <c r="H93" s="167" t="s">
        <v>329</v>
      </c>
      <c r="I93" s="148" t="s">
        <v>224</v>
      </c>
      <c r="J93" s="150" t="s">
        <v>329</v>
      </c>
    </row>
    <row r="94" spans="1:10" ht="15" customHeight="1" thickTop="1">
      <c r="A94" s="246"/>
      <c r="B94" s="1144" t="s">
        <v>364</v>
      </c>
      <c r="C94" s="1145"/>
      <c r="D94" s="1146"/>
      <c r="E94" s="151">
        <v>0</v>
      </c>
      <c r="F94" s="152">
        <v>0</v>
      </c>
      <c r="G94" s="153">
        <v>0</v>
      </c>
      <c r="H94" s="248">
        <v>0</v>
      </c>
      <c r="I94" s="151">
        <v>0</v>
      </c>
      <c r="J94" s="154">
        <v>0</v>
      </c>
    </row>
    <row r="95" spans="1:10" ht="15" customHeight="1">
      <c r="A95" s="246"/>
      <c r="B95" s="1135" t="s">
        <v>365</v>
      </c>
      <c r="C95" s="1136"/>
      <c r="D95" s="1137"/>
      <c r="E95" s="155">
        <v>0</v>
      </c>
      <c r="F95" s="156">
        <v>0</v>
      </c>
      <c r="G95" s="157">
        <v>0</v>
      </c>
      <c r="H95" s="249">
        <v>0</v>
      </c>
      <c r="I95" s="155">
        <v>0</v>
      </c>
      <c r="J95" s="158">
        <v>0</v>
      </c>
    </row>
    <row r="96" spans="1:11" ht="15" customHeight="1">
      <c r="A96" s="246"/>
      <c r="B96" s="1135" t="s">
        <v>366</v>
      </c>
      <c r="C96" s="1136"/>
      <c r="D96" s="1137"/>
      <c r="E96" s="155">
        <v>0</v>
      </c>
      <c r="F96" s="156">
        <v>0</v>
      </c>
      <c r="G96" s="157">
        <v>0</v>
      </c>
      <c r="H96" s="249">
        <v>0</v>
      </c>
      <c r="I96" s="155">
        <v>0</v>
      </c>
      <c r="J96" s="158">
        <v>0</v>
      </c>
      <c r="K96" s="242"/>
    </row>
    <row r="97" spans="1:11" ht="15" customHeight="1">
      <c r="A97" s="246"/>
      <c r="B97" s="1135" t="s">
        <v>367</v>
      </c>
      <c r="C97" s="1136"/>
      <c r="D97" s="1137"/>
      <c r="E97" s="155">
        <v>0</v>
      </c>
      <c r="F97" s="156">
        <v>0</v>
      </c>
      <c r="G97" s="157">
        <v>0</v>
      </c>
      <c r="H97" s="249">
        <v>0</v>
      </c>
      <c r="I97" s="155">
        <v>0</v>
      </c>
      <c r="J97" s="158">
        <v>0</v>
      </c>
      <c r="K97" s="242"/>
    </row>
    <row r="98" spans="1:11" ht="15" customHeight="1">
      <c r="A98" s="246"/>
      <c r="B98" s="1135" t="s">
        <v>368</v>
      </c>
      <c r="C98" s="1136"/>
      <c r="D98" s="1137"/>
      <c r="E98" s="155">
        <v>0</v>
      </c>
      <c r="F98" s="156">
        <v>0</v>
      </c>
      <c r="G98" s="157">
        <v>0</v>
      </c>
      <c r="H98" s="249">
        <v>0</v>
      </c>
      <c r="I98" s="155">
        <v>0</v>
      </c>
      <c r="J98" s="158">
        <v>0</v>
      </c>
      <c r="K98" s="242"/>
    </row>
    <row r="99" spans="1:11" ht="15" customHeight="1" thickBot="1">
      <c r="A99" s="246"/>
      <c r="B99" s="1138" t="s">
        <v>369</v>
      </c>
      <c r="C99" s="1139"/>
      <c r="D99" s="1140"/>
      <c r="E99" s="159">
        <v>0</v>
      </c>
      <c r="F99" s="160">
        <v>0</v>
      </c>
      <c r="G99" s="161">
        <v>0</v>
      </c>
      <c r="H99" s="250">
        <v>0</v>
      </c>
      <c r="I99" s="159">
        <v>0</v>
      </c>
      <c r="J99" s="162">
        <v>0</v>
      </c>
      <c r="K99" s="242"/>
    </row>
    <row r="100" spans="1:11" ht="15" customHeight="1" thickBot="1" thickTop="1">
      <c r="A100" s="246"/>
      <c r="B100" s="1141" t="s">
        <v>370</v>
      </c>
      <c r="C100" s="1142"/>
      <c r="D100" s="1143"/>
      <c r="E100" s="168">
        <f aca="true" t="shared" si="0" ref="E100:J100">+SUM(E94:E99)</f>
        <v>0</v>
      </c>
      <c r="F100" s="169">
        <f t="shared" si="0"/>
        <v>0</v>
      </c>
      <c r="G100" s="165">
        <f t="shared" si="0"/>
        <v>0</v>
      </c>
      <c r="H100" s="170">
        <f t="shared" si="0"/>
        <v>0</v>
      </c>
      <c r="I100" s="168">
        <f t="shared" si="0"/>
        <v>0</v>
      </c>
      <c r="J100" s="166">
        <f t="shared" si="0"/>
        <v>0</v>
      </c>
      <c r="K100" s="242"/>
    </row>
    <row r="101" spans="1:10" ht="15" customHeight="1">
      <c r="A101" s="246"/>
      <c r="B101" s="1128"/>
      <c r="C101" s="1128"/>
      <c r="D101" s="1128"/>
      <c r="E101" s="1128"/>
      <c r="F101" s="1128"/>
      <c r="G101" s="1128"/>
      <c r="H101" s="1128"/>
      <c r="I101" s="1128"/>
      <c r="J101" s="1128"/>
    </row>
    <row r="102" spans="1:10" ht="15" customHeight="1" thickBot="1">
      <c r="A102" s="246"/>
      <c r="B102" s="1147" t="s">
        <v>548</v>
      </c>
      <c r="C102" s="1147"/>
      <c r="D102" s="1147"/>
      <c r="E102" s="1147"/>
      <c r="F102" s="1147"/>
      <c r="G102" s="1147"/>
      <c r="H102" s="1147"/>
      <c r="I102" s="1147"/>
      <c r="J102" s="1147"/>
    </row>
    <row r="103" spans="1:10" ht="15" customHeight="1">
      <c r="A103" s="246"/>
      <c r="B103" s="944" t="s">
        <v>360</v>
      </c>
      <c r="C103" s="1148"/>
      <c r="D103" s="1149"/>
      <c r="E103" s="1010" t="s">
        <v>361</v>
      </c>
      <c r="F103" s="1153"/>
      <c r="G103" s="1012" t="s">
        <v>362</v>
      </c>
      <c r="H103" s="1154"/>
      <c r="I103" s="1010" t="s">
        <v>363</v>
      </c>
      <c r="J103" s="1155"/>
    </row>
    <row r="104" spans="1:10" ht="39" customHeight="1" thickBot="1">
      <c r="A104" s="246"/>
      <c r="B104" s="1150"/>
      <c r="C104" s="1151"/>
      <c r="D104" s="1152"/>
      <c r="E104" s="148" t="s">
        <v>224</v>
      </c>
      <c r="F104" s="149" t="s">
        <v>329</v>
      </c>
      <c r="G104" s="148" t="s">
        <v>224</v>
      </c>
      <c r="H104" s="167" t="s">
        <v>329</v>
      </c>
      <c r="I104" s="148" t="s">
        <v>224</v>
      </c>
      <c r="J104" s="150" t="s">
        <v>329</v>
      </c>
    </row>
    <row r="105" spans="1:10" ht="15" customHeight="1" thickTop="1">
      <c r="A105" s="246"/>
      <c r="B105" s="1144" t="s">
        <v>364</v>
      </c>
      <c r="C105" s="1145"/>
      <c r="D105" s="1146"/>
      <c r="E105" s="151">
        <v>0</v>
      </c>
      <c r="F105" s="152">
        <v>0</v>
      </c>
      <c r="G105" s="153">
        <v>0</v>
      </c>
      <c r="H105" s="248">
        <v>0</v>
      </c>
      <c r="I105" s="151">
        <v>0</v>
      </c>
      <c r="J105" s="154">
        <v>0</v>
      </c>
    </row>
    <row r="106" spans="1:10" ht="15" customHeight="1">
      <c r="A106" s="246"/>
      <c r="B106" s="1135" t="s">
        <v>365</v>
      </c>
      <c r="C106" s="1136"/>
      <c r="D106" s="1137"/>
      <c r="E106" s="155">
        <v>0</v>
      </c>
      <c r="F106" s="156">
        <v>0</v>
      </c>
      <c r="G106" s="157">
        <v>0</v>
      </c>
      <c r="H106" s="249">
        <v>0</v>
      </c>
      <c r="I106" s="155">
        <v>0</v>
      </c>
      <c r="J106" s="158">
        <v>0</v>
      </c>
    </row>
    <row r="107" spans="1:10" ht="15" customHeight="1">
      <c r="A107" s="246"/>
      <c r="B107" s="1135" t="s">
        <v>366</v>
      </c>
      <c r="C107" s="1136"/>
      <c r="D107" s="1137"/>
      <c r="E107" s="155">
        <v>0</v>
      </c>
      <c r="F107" s="156">
        <v>0</v>
      </c>
      <c r="G107" s="157">
        <v>0</v>
      </c>
      <c r="H107" s="249">
        <v>0</v>
      </c>
      <c r="I107" s="155">
        <v>0</v>
      </c>
      <c r="J107" s="158">
        <v>0</v>
      </c>
    </row>
    <row r="108" spans="1:10" ht="15" customHeight="1">
      <c r="A108" s="246"/>
      <c r="B108" s="1135" t="s">
        <v>367</v>
      </c>
      <c r="C108" s="1136"/>
      <c r="D108" s="1137"/>
      <c r="E108" s="155">
        <v>0</v>
      </c>
      <c r="F108" s="156">
        <v>0</v>
      </c>
      <c r="G108" s="157">
        <v>0</v>
      </c>
      <c r="H108" s="249">
        <v>0</v>
      </c>
      <c r="I108" s="155">
        <v>0</v>
      </c>
      <c r="J108" s="158">
        <v>0</v>
      </c>
    </row>
    <row r="109" spans="1:10" ht="15" customHeight="1">
      <c r="A109" s="246"/>
      <c r="B109" s="1135" t="s">
        <v>368</v>
      </c>
      <c r="C109" s="1136"/>
      <c r="D109" s="1137"/>
      <c r="E109" s="155">
        <v>0</v>
      </c>
      <c r="F109" s="156">
        <v>0</v>
      </c>
      <c r="G109" s="157">
        <v>0</v>
      </c>
      <c r="H109" s="249">
        <v>0</v>
      </c>
      <c r="I109" s="155">
        <v>0</v>
      </c>
      <c r="J109" s="158">
        <v>0</v>
      </c>
    </row>
    <row r="110" spans="1:10" ht="15" customHeight="1" thickBot="1">
      <c r="A110" s="246"/>
      <c r="B110" s="1138" t="s">
        <v>369</v>
      </c>
      <c r="C110" s="1139"/>
      <c r="D110" s="1140"/>
      <c r="E110" s="159">
        <v>0</v>
      </c>
      <c r="F110" s="160">
        <v>0</v>
      </c>
      <c r="G110" s="161">
        <v>0</v>
      </c>
      <c r="H110" s="250">
        <v>0</v>
      </c>
      <c r="I110" s="159">
        <v>0</v>
      </c>
      <c r="J110" s="162">
        <v>0</v>
      </c>
    </row>
    <row r="111" spans="1:10" ht="15" customHeight="1" thickBot="1" thickTop="1">
      <c r="A111" s="246"/>
      <c r="B111" s="1141" t="s">
        <v>370</v>
      </c>
      <c r="C111" s="1142"/>
      <c r="D111" s="1143"/>
      <c r="E111" s="168">
        <f aca="true" t="shared" si="1" ref="E111:J111">+SUM(E105:E110)</f>
        <v>0</v>
      </c>
      <c r="F111" s="169">
        <f t="shared" si="1"/>
        <v>0</v>
      </c>
      <c r="G111" s="165">
        <f t="shared" si="1"/>
        <v>0</v>
      </c>
      <c r="H111" s="170">
        <f t="shared" si="1"/>
        <v>0</v>
      </c>
      <c r="I111" s="168">
        <f t="shared" si="1"/>
        <v>0</v>
      </c>
      <c r="J111" s="166">
        <f t="shared" si="1"/>
        <v>0</v>
      </c>
    </row>
    <row r="112" spans="1:10" ht="15" customHeight="1">
      <c r="A112" s="246"/>
      <c r="B112" s="1128"/>
      <c r="C112" s="1128"/>
      <c r="D112" s="1128"/>
      <c r="E112" s="1128"/>
      <c r="F112" s="1128"/>
      <c r="G112" s="1128"/>
      <c r="H112" s="1128"/>
      <c r="I112" s="1128"/>
      <c r="J112" s="1128"/>
    </row>
    <row r="113" spans="1:10" ht="15" customHeight="1">
      <c r="A113" s="246"/>
      <c r="B113" s="1128"/>
      <c r="C113" s="1128"/>
      <c r="D113" s="1128"/>
      <c r="E113" s="1128"/>
      <c r="F113" s="1128"/>
      <c r="G113" s="1128"/>
      <c r="H113" s="1128"/>
      <c r="I113" s="1128"/>
      <c r="J113" s="1128"/>
    </row>
    <row r="114" spans="1:10" ht="28.5" customHeight="1">
      <c r="A114" s="246"/>
      <c r="B114" s="1110" t="s">
        <v>371</v>
      </c>
      <c r="C114" s="1110"/>
      <c r="D114" s="1110"/>
      <c r="E114" s="1110"/>
      <c r="F114" s="1110"/>
      <c r="G114" s="1111"/>
      <c r="H114" s="1111"/>
      <c r="I114" s="1111"/>
      <c r="J114" s="1111"/>
    </row>
    <row r="115" spans="1:10" ht="15" customHeight="1">
      <c r="A115" s="246"/>
      <c r="B115" s="1128"/>
      <c r="C115" s="1128"/>
      <c r="D115" s="1128"/>
      <c r="E115" s="1128"/>
      <c r="F115" s="1128"/>
      <c r="G115" s="1128"/>
      <c r="H115" s="1128"/>
      <c r="I115" s="1128"/>
      <c r="J115" s="1128"/>
    </row>
    <row r="116" spans="1:10" ht="28.5" customHeight="1">
      <c r="A116" s="246"/>
      <c r="B116" s="1134" t="s">
        <v>372</v>
      </c>
      <c r="C116" s="1134"/>
      <c r="D116" s="1134"/>
      <c r="E116" s="1134"/>
      <c r="F116" s="1134"/>
      <c r="G116" s="1134"/>
      <c r="H116" s="1134"/>
      <c r="I116" s="1134"/>
      <c r="J116" s="1134"/>
    </row>
    <row r="117" spans="1:10" ht="15" customHeight="1">
      <c r="A117" s="246"/>
      <c r="B117" s="1128"/>
      <c r="C117" s="1128"/>
      <c r="D117" s="1128"/>
      <c r="E117" s="1128"/>
      <c r="F117" s="1128"/>
      <c r="G117" s="1128"/>
      <c r="H117" s="1128"/>
      <c r="I117" s="1128"/>
      <c r="J117" s="1128"/>
    </row>
    <row r="118" spans="1:10" ht="15" customHeight="1">
      <c r="A118" s="246"/>
      <c r="B118" s="981" t="s">
        <v>373</v>
      </c>
      <c r="C118" s="981"/>
      <c r="D118" s="981"/>
      <c r="E118" s="981"/>
      <c r="F118" s="981"/>
      <c r="G118" s="981"/>
      <c r="H118" s="981"/>
      <c r="I118" s="981"/>
      <c r="J118" s="981"/>
    </row>
    <row r="119" spans="1:10" ht="15" customHeight="1">
      <c r="A119" s="246"/>
      <c r="B119" s="1128"/>
      <c r="C119" s="1128"/>
      <c r="D119" s="1128"/>
      <c r="E119" s="1128"/>
      <c r="F119" s="1128"/>
      <c r="G119" s="1128"/>
      <c r="H119" s="1128"/>
      <c r="I119" s="1128"/>
      <c r="J119" s="1128"/>
    </row>
    <row r="120" spans="1:10" ht="15" customHeight="1">
      <c r="A120" s="246"/>
      <c r="B120" s="1133" t="s">
        <v>374</v>
      </c>
      <c r="C120" s="1133"/>
      <c r="D120" s="1133"/>
      <c r="E120" s="1133"/>
      <c r="F120" s="1133"/>
      <c r="G120" s="1133"/>
      <c r="H120" s="1133"/>
      <c r="I120" s="1133"/>
      <c r="J120" s="1133"/>
    </row>
    <row r="121" spans="1:10" ht="15" customHeight="1">
      <c r="A121" s="246"/>
      <c r="B121" s="1128"/>
      <c r="C121" s="1128"/>
      <c r="D121" s="1128"/>
      <c r="E121" s="1128"/>
      <c r="F121" s="1128"/>
      <c r="G121" s="1128"/>
      <c r="H121" s="1128"/>
      <c r="I121" s="1128"/>
      <c r="J121" s="1128"/>
    </row>
    <row r="122" spans="1:10" ht="15" customHeight="1">
      <c r="A122" s="246"/>
      <c r="B122" s="1130" t="s">
        <v>375</v>
      </c>
      <c r="C122" s="1130"/>
      <c r="D122" s="1130"/>
      <c r="E122" s="1130"/>
      <c r="F122" s="1130"/>
      <c r="G122" s="1130"/>
      <c r="H122" s="1130"/>
      <c r="I122" s="1130"/>
      <c r="J122" s="1130"/>
    </row>
    <row r="123" spans="1:10" ht="15" customHeight="1">
      <c r="A123" s="247"/>
      <c r="B123" s="1109" t="s">
        <v>376</v>
      </c>
      <c r="C123" s="1109"/>
      <c r="D123" s="1109"/>
      <c r="E123" s="1109"/>
      <c r="F123" s="1109"/>
      <c r="G123" s="1109"/>
      <c r="H123" s="1109"/>
      <c r="I123" s="1109"/>
      <c r="J123" s="1109"/>
    </row>
    <row r="124" spans="1:10" ht="15" customHeight="1">
      <c r="A124" s="247"/>
      <c r="B124" s="1109" t="s">
        <v>377</v>
      </c>
      <c r="C124" s="1109"/>
      <c r="D124" s="1109"/>
      <c r="E124" s="1109"/>
      <c r="F124" s="1109"/>
      <c r="G124" s="1109"/>
      <c r="H124" s="1109"/>
      <c r="I124" s="1109"/>
      <c r="J124" s="1109"/>
    </row>
    <row r="125" spans="1:10" ht="15" customHeight="1">
      <c r="A125" s="247"/>
      <c r="B125" s="1109" t="s">
        <v>378</v>
      </c>
      <c r="C125" s="1109"/>
      <c r="D125" s="1109"/>
      <c r="E125" s="1109"/>
      <c r="F125" s="1109"/>
      <c r="G125" s="1109"/>
      <c r="H125" s="1109"/>
      <c r="I125" s="1109"/>
      <c r="J125" s="1109"/>
    </row>
    <row r="126" spans="1:10" ht="15" customHeight="1">
      <c r="A126" s="246"/>
      <c r="B126" s="1129"/>
      <c r="C126" s="1129"/>
      <c r="D126" s="1129"/>
      <c r="E126" s="1129"/>
      <c r="F126" s="1129"/>
      <c r="G126" s="1129"/>
      <c r="H126" s="1129"/>
      <c r="I126" s="1129"/>
      <c r="J126" s="1129"/>
    </row>
    <row r="127" spans="1:10" ht="15" customHeight="1">
      <c r="A127" s="246"/>
      <c r="B127" s="1130" t="s">
        <v>379</v>
      </c>
      <c r="C127" s="1130"/>
      <c r="D127" s="1130"/>
      <c r="E127" s="1130"/>
      <c r="F127" s="1130"/>
      <c r="G127" s="1130"/>
      <c r="H127" s="1130"/>
      <c r="I127" s="1130"/>
      <c r="J127" s="1130"/>
    </row>
    <row r="128" spans="1:10" ht="15" customHeight="1">
      <c r="A128" s="247"/>
      <c r="B128" s="1109" t="s">
        <v>380</v>
      </c>
      <c r="C128" s="1109"/>
      <c r="D128" s="1109"/>
      <c r="E128" s="1109"/>
      <c r="F128" s="1109"/>
      <c r="G128" s="1109"/>
      <c r="H128" s="1109"/>
      <c r="I128" s="1109"/>
      <c r="J128" s="1109"/>
    </row>
    <row r="129" spans="1:10" ht="15" customHeight="1">
      <c r="A129" s="247"/>
      <c r="B129" s="1109" t="s">
        <v>381</v>
      </c>
      <c r="C129" s="1109"/>
      <c r="D129" s="1109"/>
      <c r="E129" s="1109"/>
      <c r="F129" s="1109"/>
      <c r="G129" s="1109"/>
      <c r="H129" s="1109"/>
      <c r="I129" s="1109"/>
      <c r="J129" s="1109"/>
    </row>
    <row r="130" spans="1:10" ht="15" customHeight="1">
      <c r="A130" s="247"/>
      <c r="B130" s="1109" t="s">
        <v>382</v>
      </c>
      <c r="C130" s="1109"/>
      <c r="D130" s="1109"/>
      <c r="E130" s="1109"/>
      <c r="F130" s="1109"/>
      <c r="G130" s="1109"/>
      <c r="H130" s="1109"/>
      <c r="I130" s="1109"/>
      <c r="J130" s="1109"/>
    </row>
    <row r="131" spans="1:10" ht="15" customHeight="1">
      <c r="A131" s="247"/>
      <c r="B131" s="1109" t="s">
        <v>383</v>
      </c>
      <c r="C131" s="1109"/>
      <c r="D131" s="1109"/>
      <c r="E131" s="1109"/>
      <c r="F131" s="1109"/>
      <c r="G131" s="1109"/>
      <c r="H131" s="1109"/>
      <c r="I131" s="1109"/>
      <c r="J131" s="1109"/>
    </row>
    <row r="132" spans="1:10" ht="15" customHeight="1">
      <c r="A132" s="247"/>
      <c r="B132" s="1109" t="s">
        <v>378</v>
      </c>
      <c r="C132" s="1109"/>
      <c r="D132" s="1109"/>
      <c r="E132" s="1109"/>
      <c r="F132" s="1109"/>
      <c r="G132" s="1109"/>
      <c r="H132" s="1109"/>
      <c r="I132" s="1109"/>
      <c r="J132" s="1109"/>
    </row>
    <row r="133" spans="1:10" ht="15" customHeight="1">
      <c r="A133" s="246"/>
      <c r="B133" s="1129"/>
      <c r="C133" s="1129"/>
      <c r="D133" s="1129"/>
      <c r="E133" s="1129"/>
      <c r="F133" s="1129"/>
      <c r="G133" s="1129"/>
      <c r="H133" s="1129"/>
      <c r="I133" s="1129"/>
      <c r="J133" s="1129"/>
    </row>
    <row r="134" spans="1:10" ht="15" customHeight="1">
      <c r="A134" s="246"/>
      <c r="B134" s="1130" t="s">
        <v>384</v>
      </c>
      <c r="C134" s="1130"/>
      <c r="D134" s="1130"/>
      <c r="E134" s="1130"/>
      <c r="F134" s="1130"/>
      <c r="G134" s="1130"/>
      <c r="H134" s="1130"/>
      <c r="I134" s="1130"/>
      <c r="J134" s="1130"/>
    </row>
    <row r="135" spans="1:10" ht="15" customHeight="1">
      <c r="A135" s="247"/>
      <c r="B135" s="1109" t="s">
        <v>385</v>
      </c>
      <c r="C135" s="1109"/>
      <c r="D135" s="1109"/>
      <c r="E135" s="1109"/>
      <c r="F135" s="1109"/>
      <c r="G135" s="1109"/>
      <c r="H135" s="1109"/>
      <c r="I135" s="1109"/>
      <c r="J135" s="1109"/>
    </row>
    <row r="136" spans="1:10" ht="15" customHeight="1">
      <c r="A136" s="247"/>
      <c r="B136" s="1109" t="s">
        <v>386</v>
      </c>
      <c r="C136" s="1109"/>
      <c r="D136" s="1109"/>
      <c r="E136" s="1109"/>
      <c r="F136" s="1109"/>
      <c r="G136" s="1109"/>
      <c r="H136" s="1109"/>
      <c r="I136" s="1109"/>
      <c r="J136" s="1109"/>
    </row>
    <row r="137" spans="1:10" ht="15" customHeight="1">
      <c r="A137" s="247"/>
      <c r="B137" s="1109" t="s">
        <v>378</v>
      </c>
      <c r="C137" s="1109"/>
      <c r="D137" s="1109"/>
      <c r="E137" s="1109"/>
      <c r="F137" s="1109"/>
      <c r="G137" s="1109"/>
      <c r="H137" s="1109"/>
      <c r="I137" s="1109"/>
      <c r="J137" s="1109"/>
    </row>
    <row r="138" spans="1:10" ht="15" customHeight="1">
      <c r="A138" s="246"/>
      <c r="B138" s="1129"/>
      <c r="C138" s="1129"/>
      <c r="D138" s="1129"/>
      <c r="E138" s="1129"/>
      <c r="F138" s="1129"/>
      <c r="G138" s="1129"/>
      <c r="H138" s="1129"/>
      <c r="I138" s="1129"/>
      <c r="J138" s="1129"/>
    </row>
    <row r="139" spans="1:10" ht="15" customHeight="1">
      <c r="A139" s="246"/>
      <c r="B139" s="1130" t="s">
        <v>387</v>
      </c>
      <c r="C139" s="1130"/>
      <c r="D139" s="1130"/>
      <c r="E139" s="1130"/>
      <c r="F139" s="1130"/>
      <c r="G139" s="1130"/>
      <c r="H139" s="1130"/>
      <c r="I139" s="1130"/>
      <c r="J139" s="1130"/>
    </row>
    <row r="140" spans="1:10" ht="15" customHeight="1">
      <c r="A140" s="247"/>
      <c r="B140" s="1109" t="s">
        <v>388</v>
      </c>
      <c r="C140" s="1109"/>
      <c r="D140" s="1109"/>
      <c r="E140" s="1109"/>
      <c r="F140" s="1109"/>
      <c r="G140" s="1109"/>
      <c r="H140" s="1109"/>
      <c r="I140" s="1109"/>
      <c r="J140" s="1109"/>
    </row>
    <row r="141" spans="1:10" ht="28.5" customHeight="1">
      <c r="A141" s="247"/>
      <c r="B141" s="1109" t="s">
        <v>389</v>
      </c>
      <c r="C141" s="1109"/>
      <c r="D141" s="1109"/>
      <c r="E141" s="1109"/>
      <c r="F141" s="1109"/>
      <c r="G141" s="1109"/>
      <c r="H141" s="1109"/>
      <c r="I141" s="1109"/>
      <c r="J141" s="1109"/>
    </row>
    <row r="142" spans="1:10" ht="15" customHeight="1">
      <c r="A142" s="247"/>
      <c r="B142" s="1109" t="s">
        <v>378</v>
      </c>
      <c r="C142" s="1109"/>
      <c r="D142" s="1109"/>
      <c r="E142" s="1109"/>
      <c r="F142" s="1109"/>
      <c r="G142" s="1109"/>
      <c r="H142" s="1109"/>
      <c r="I142" s="1109"/>
      <c r="J142" s="1109"/>
    </row>
    <row r="143" spans="1:10" ht="15" customHeight="1">
      <c r="A143" s="246"/>
      <c r="B143" s="1128"/>
      <c r="C143" s="1128"/>
      <c r="D143" s="1128"/>
      <c r="E143" s="1128"/>
      <c r="F143" s="1128"/>
      <c r="G143" s="1128"/>
      <c r="H143" s="1128"/>
      <c r="I143" s="1128"/>
      <c r="J143" s="1128"/>
    </row>
    <row r="144" spans="1:10" ht="15" customHeight="1">
      <c r="A144" s="246"/>
      <c r="B144" s="1131" t="s">
        <v>390</v>
      </c>
      <c r="C144" s="1131"/>
      <c r="D144" s="1131"/>
      <c r="E144" s="1131"/>
      <c r="F144" s="1131"/>
      <c r="G144" s="1131"/>
      <c r="H144" s="1131"/>
      <c r="I144" s="1131"/>
      <c r="J144" s="1131"/>
    </row>
    <row r="145" spans="1:10" ht="15" customHeight="1">
      <c r="A145" s="246"/>
      <c r="B145" s="1128"/>
      <c r="C145" s="1128"/>
      <c r="D145" s="1128"/>
      <c r="E145" s="1128"/>
      <c r="F145" s="1128"/>
      <c r="G145" s="1128"/>
      <c r="H145" s="1128"/>
      <c r="I145" s="1128"/>
      <c r="J145" s="1128"/>
    </row>
    <row r="146" spans="1:10" ht="15" customHeight="1">
      <c r="A146" s="246"/>
      <c r="B146" s="1130" t="s">
        <v>391</v>
      </c>
      <c r="C146" s="1130"/>
      <c r="D146" s="1130"/>
      <c r="E146" s="1130"/>
      <c r="F146" s="1130"/>
      <c r="G146" s="1130"/>
      <c r="H146" s="1130"/>
      <c r="I146" s="1130"/>
      <c r="J146" s="1130"/>
    </row>
    <row r="147" spans="1:10" ht="15" customHeight="1">
      <c r="A147" s="247"/>
      <c r="B147" s="1109" t="s">
        <v>392</v>
      </c>
      <c r="C147" s="1109"/>
      <c r="D147" s="1109"/>
      <c r="E147" s="1109"/>
      <c r="F147" s="1109"/>
      <c r="G147" s="1109"/>
      <c r="H147" s="1109"/>
      <c r="I147" s="1109"/>
      <c r="J147" s="1109"/>
    </row>
    <row r="148" spans="1:10" ht="15" customHeight="1">
      <c r="A148" s="247"/>
      <c r="B148" s="1109" t="s">
        <v>393</v>
      </c>
      <c r="C148" s="1109"/>
      <c r="D148" s="1109"/>
      <c r="E148" s="1109"/>
      <c r="F148" s="1109"/>
      <c r="G148" s="1109"/>
      <c r="H148" s="1109"/>
      <c r="I148" s="1109"/>
      <c r="J148" s="1109"/>
    </row>
    <row r="149" spans="1:10" ht="15" customHeight="1">
      <c r="A149" s="247"/>
      <c r="B149" s="1109" t="s">
        <v>378</v>
      </c>
      <c r="C149" s="1109"/>
      <c r="D149" s="1109"/>
      <c r="E149" s="1109"/>
      <c r="F149" s="1109"/>
      <c r="G149" s="1109"/>
      <c r="H149" s="1109"/>
      <c r="I149" s="1109"/>
      <c r="J149" s="1109"/>
    </row>
    <row r="150" spans="1:10" ht="15" customHeight="1">
      <c r="A150" s="246"/>
      <c r="B150" s="1129"/>
      <c r="C150" s="1129"/>
      <c r="D150" s="1129"/>
      <c r="E150" s="1129"/>
      <c r="F150" s="1129"/>
      <c r="G150" s="1129"/>
      <c r="H150" s="1129"/>
      <c r="I150" s="1129"/>
      <c r="J150" s="1129"/>
    </row>
    <row r="151" spans="1:10" ht="15" customHeight="1">
      <c r="A151" s="246"/>
      <c r="B151" s="1131" t="s">
        <v>394</v>
      </c>
      <c r="C151" s="1131"/>
      <c r="D151" s="1131"/>
      <c r="E151" s="1131"/>
      <c r="F151" s="1131"/>
      <c r="G151" s="1131"/>
      <c r="H151" s="1131"/>
      <c r="I151" s="1131"/>
      <c r="J151" s="1131"/>
    </row>
    <row r="152" spans="1:10" ht="15" customHeight="1">
      <c r="A152" s="246"/>
      <c r="B152" s="1128"/>
      <c r="C152" s="1128"/>
      <c r="D152" s="1128"/>
      <c r="E152" s="1128"/>
      <c r="F152" s="1128"/>
      <c r="G152" s="1128"/>
      <c r="H152" s="1128"/>
      <c r="I152" s="1128"/>
      <c r="J152" s="1128"/>
    </row>
    <row r="153" spans="1:10" ht="15" customHeight="1">
      <c r="A153" s="246"/>
      <c r="B153" s="1130" t="s">
        <v>395</v>
      </c>
      <c r="C153" s="1130"/>
      <c r="D153" s="1130"/>
      <c r="E153" s="1130"/>
      <c r="F153" s="1130"/>
      <c r="G153" s="1130"/>
      <c r="H153" s="1130"/>
      <c r="I153" s="1130"/>
      <c r="J153" s="1130"/>
    </row>
    <row r="154" spans="1:10" ht="15" customHeight="1">
      <c r="A154" s="246"/>
      <c r="B154" s="1132" t="s">
        <v>396</v>
      </c>
      <c r="C154" s="1132"/>
      <c r="D154" s="1132"/>
      <c r="E154" s="1132"/>
      <c r="F154" s="1132"/>
      <c r="G154" s="1132"/>
      <c r="H154" s="1132"/>
      <c r="I154" s="1132"/>
      <c r="J154" s="1132"/>
    </row>
    <row r="155" spans="1:10" ht="15" customHeight="1">
      <c r="A155" s="247"/>
      <c r="B155" s="1109" t="s">
        <v>397</v>
      </c>
      <c r="C155" s="1109"/>
      <c r="D155" s="1109"/>
      <c r="E155" s="1109"/>
      <c r="F155" s="1109"/>
      <c r="G155" s="1109"/>
      <c r="H155" s="1109"/>
      <c r="I155" s="1109"/>
      <c r="J155" s="1109"/>
    </row>
    <row r="156" spans="1:10" ht="15" customHeight="1">
      <c r="A156" s="247"/>
      <c r="B156" s="1109" t="s">
        <v>398</v>
      </c>
      <c r="C156" s="1109"/>
      <c r="D156" s="1109"/>
      <c r="E156" s="1109"/>
      <c r="F156" s="1109"/>
      <c r="G156" s="1109"/>
      <c r="H156" s="1109"/>
      <c r="I156" s="1109"/>
      <c r="J156" s="1109"/>
    </row>
    <row r="157" spans="1:10" ht="15" customHeight="1">
      <c r="A157" s="247"/>
      <c r="B157" s="1109" t="s">
        <v>378</v>
      </c>
      <c r="C157" s="1109"/>
      <c r="D157" s="1109"/>
      <c r="E157" s="1109"/>
      <c r="F157" s="1109"/>
      <c r="G157" s="1109"/>
      <c r="H157" s="1109"/>
      <c r="I157" s="1109"/>
      <c r="J157" s="1109"/>
    </row>
    <row r="158" spans="1:10" ht="15" customHeight="1">
      <c r="A158" s="246"/>
      <c r="B158" s="1128"/>
      <c r="C158" s="1128"/>
      <c r="D158" s="1128"/>
      <c r="E158" s="1128"/>
      <c r="F158" s="1128"/>
      <c r="G158" s="1128"/>
      <c r="H158" s="1128"/>
      <c r="I158" s="1128"/>
      <c r="J158" s="1128"/>
    </row>
    <row r="159" spans="1:10" ht="15" customHeight="1">
      <c r="A159" s="246"/>
      <c r="B159" s="1131" t="s">
        <v>399</v>
      </c>
      <c r="C159" s="1131"/>
      <c r="D159" s="1131"/>
      <c r="E159" s="1131"/>
      <c r="F159" s="1131"/>
      <c r="G159" s="1131"/>
      <c r="H159" s="1131"/>
      <c r="I159" s="1131"/>
      <c r="J159" s="1131"/>
    </row>
    <row r="160" spans="1:10" ht="15" customHeight="1">
      <c r="A160" s="246"/>
      <c r="B160" s="1128"/>
      <c r="C160" s="1128"/>
      <c r="D160" s="1128"/>
      <c r="E160" s="1128"/>
      <c r="F160" s="1128"/>
      <c r="G160" s="1128"/>
      <c r="H160" s="1128"/>
      <c r="I160" s="1128"/>
      <c r="J160" s="1128"/>
    </row>
    <row r="161" spans="1:10" ht="15" customHeight="1">
      <c r="A161" s="246"/>
      <c r="B161" s="1130" t="s">
        <v>400</v>
      </c>
      <c r="C161" s="1130"/>
      <c r="D161" s="1130"/>
      <c r="E161" s="1130"/>
      <c r="F161" s="1130"/>
      <c r="G161" s="1130"/>
      <c r="H161" s="1130"/>
      <c r="I161" s="1130"/>
      <c r="J161" s="1130"/>
    </row>
    <row r="162" spans="1:10" ht="15" customHeight="1">
      <c r="A162" s="246"/>
      <c r="B162" s="1132" t="s">
        <v>401</v>
      </c>
      <c r="C162" s="1132"/>
      <c r="D162" s="1132"/>
      <c r="E162" s="1132"/>
      <c r="F162" s="1132"/>
      <c r="G162" s="1132"/>
      <c r="H162" s="1132"/>
      <c r="I162" s="1132"/>
      <c r="J162" s="1132"/>
    </row>
    <row r="163" spans="1:10" ht="15" customHeight="1">
      <c r="A163" s="247"/>
      <c r="B163" s="1109" t="s">
        <v>402</v>
      </c>
      <c r="C163" s="1109"/>
      <c r="D163" s="1109"/>
      <c r="E163" s="1109"/>
      <c r="F163" s="1109"/>
      <c r="G163" s="1109"/>
      <c r="H163" s="1109"/>
      <c r="I163" s="1109"/>
      <c r="J163" s="1109"/>
    </row>
    <row r="164" spans="1:10" ht="15" customHeight="1">
      <c r="A164" s="247"/>
      <c r="B164" s="1109" t="s">
        <v>403</v>
      </c>
      <c r="C164" s="1109"/>
      <c r="D164" s="1109"/>
      <c r="E164" s="1109"/>
      <c r="F164" s="1109"/>
      <c r="G164" s="1109"/>
      <c r="H164" s="1109"/>
      <c r="I164" s="1109"/>
      <c r="J164" s="1109"/>
    </row>
    <row r="165" spans="1:10" ht="15" customHeight="1">
      <c r="A165" s="247"/>
      <c r="B165" s="1109" t="s">
        <v>378</v>
      </c>
      <c r="C165" s="1109"/>
      <c r="D165" s="1109"/>
      <c r="E165" s="1109"/>
      <c r="F165" s="1109"/>
      <c r="G165" s="1109"/>
      <c r="H165" s="1109"/>
      <c r="I165" s="1109"/>
      <c r="J165" s="1109"/>
    </row>
    <row r="166" spans="1:10" ht="15" customHeight="1">
      <c r="A166" s="246"/>
      <c r="B166" s="1129"/>
      <c r="C166" s="1129"/>
      <c r="D166" s="1129"/>
      <c r="E166" s="1129"/>
      <c r="F166" s="1129"/>
      <c r="G166" s="1129"/>
      <c r="H166" s="1129"/>
      <c r="I166" s="1129"/>
      <c r="J166" s="1129"/>
    </row>
    <row r="167" spans="1:10" ht="15" customHeight="1">
      <c r="A167" s="246"/>
      <c r="B167" s="1132" t="s">
        <v>404</v>
      </c>
      <c r="C167" s="1132"/>
      <c r="D167" s="1132"/>
      <c r="E167" s="1132"/>
      <c r="F167" s="1132"/>
      <c r="G167" s="1132"/>
      <c r="H167" s="1132"/>
      <c r="I167" s="1132"/>
      <c r="J167" s="1132"/>
    </row>
    <row r="168" spans="1:10" ht="15" customHeight="1">
      <c r="A168" s="247"/>
      <c r="B168" s="1109" t="s">
        <v>402</v>
      </c>
      <c r="C168" s="1109"/>
      <c r="D168" s="1109"/>
      <c r="E168" s="1109"/>
      <c r="F168" s="1109"/>
      <c r="G168" s="1109"/>
      <c r="H168" s="1109"/>
      <c r="I168" s="1109"/>
      <c r="J168" s="1109"/>
    </row>
    <row r="169" spans="1:10" ht="15" customHeight="1">
      <c r="A169" s="247"/>
      <c r="B169" s="1109" t="s">
        <v>403</v>
      </c>
      <c r="C169" s="1109"/>
      <c r="D169" s="1109"/>
      <c r="E169" s="1109"/>
      <c r="F169" s="1109"/>
      <c r="G169" s="1109"/>
      <c r="H169" s="1109"/>
      <c r="I169" s="1109"/>
      <c r="J169" s="1109"/>
    </row>
    <row r="170" spans="1:10" ht="15" customHeight="1">
      <c r="A170" s="247"/>
      <c r="B170" s="1109" t="s">
        <v>378</v>
      </c>
      <c r="C170" s="1109"/>
      <c r="D170" s="1109"/>
      <c r="E170" s="1109"/>
      <c r="F170" s="1109"/>
      <c r="G170" s="1109"/>
      <c r="H170" s="1109"/>
      <c r="I170" s="1109"/>
      <c r="J170" s="1109"/>
    </row>
    <row r="171" spans="1:10" ht="15" customHeight="1">
      <c r="A171" s="246"/>
      <c r="B171" s="1128"/>
      <c r="C171" s="1128"/>
      <c r="D171" s="1128"/>
      <c r="E171" s="1128"/>
      <c r="F171" s="1128"/>
      <c r="G171" s="1128"/>
      <c r="H171" s="1128"/>
      <c r="I171" s="1128"/>
      <c r="J171" s="1128"/>
    </row>
    <row r="172" spans="1:10" ht="15" customHeight="1">
      <c r="A172" s="246"/>
      <c r="B172" s="1131" t="s">
        <v>405</v>
      </c>
      <c r="C172" s="1131"/>
      <c r="D172" s="1131"/>
      <c r="E172" s="1131"/>
      <c r="F172" s="1131"/>
      <c r="G172" s="1131"/>
      <c r="H172" s="1131"/>
      <c r="I172" s="1131"/>
      <c r="J172" s="1131"/>
    </row>
    <row r="173" spans="1:10" ht="15" customHeight="1">
      <c r="A173" s="246"/>
      <c r="B173" s="1128"/>
      <c r="C173" s="1128"/>
      <c r="D173" s="1128"/>
      <c r="E173" s="1128"/>
      <c r="F173" s="1128"/>
      <c r="G173" s="1128"/>
      <c r="H173" s="1128"/>
      <c r="I173" s="1128"/>
      <c r="J173" s="1128"/>
    </row>
    <row r="174" spans="1:10" ht="15" customHeight="1">
      <c r="A174" s="246"/>
      <c r="B174" s="1130" t="s">
        <v>406</v>
      </c>
      <c r="C174" s="1130"/>
      <c r="D174" s="1130"/>
      <c r="E174" s="1130"/>
      <c r="F174" s="1130"/>
      <c r="G174" s="1130"/>
      <c r="H174" s="1130"/>
      <c r="I174" s="1130"/>
      <c r="J174" s="1130"/>
    </row>
    <row r="175" spans="1:10" ht="42" customHeight="1">
      <c r="A175" s="247"/>
      <c r="B175" s="1109" t="s">
        <v>407</v>
      </c>
      <c r="C175" s="1109"/>
      <c r="D175" s="1109"/>
      <c r="E175" s="1109"/>
      <c r="F175" s="1109"/>
      <c r="G175" s="1109"/>
      <c r="H175" s="1109"/>
      <c r="I175" s="1109"/>
      <c r="J175" s="1109"/>
    </row>
    <row r="176" spans="1:10" ht="28.5" customHeight="1">
      <c r="A176" s="247"/>
      <c r="B176" s="1109" t="s">
        <v>408</v>
      </c>
      <c r="C176" s="1109"/>
      <c r="D176" s="1109"/>
      <c r="E176" s="1109"/>
      <c r="F176" s="1109"/>
      <c r="G176" s="1109"/>
      <c r="H176" s="1109"/>
      <c r="I176" s="1109"/>
      <c r="J176" s="1109"/>
    </row>
    <row r="177" spans="1:10" ht="15" customHeight="1">
      <c r="A177" s="247"/>
      <c r="B177" s="1109" t="s">
        <v>378</v>
      </c>
      <c r="C177" s="1109"/>
      <c r="D177" s="1109"/>
      <c r="E177" s="1109"/>
      <c r="F177" s="1109"/>
      <c r="G177" s="1109"/>
      <c r="H177" s="1109"/>
      <c r="I177" s="1109"/>
      <c r="J177" s="1109"/>
    </row>
    <row r="178" spans="1:10" ht="15" customHeight="1">
      <c r="A178" s="246"/>
      <c r="B178" s="1129"/>
      <c r="C178" s="1129"/>
      <c r="D178" s="1129"/>
      <c r="E178" s="1129"/>
      <c r="F178" s="1129"/>
      <c r="G178" s="1129"/>
      <c r="H178" s="1129"/>
      <c r="I178" s="1129"/>
      <c r="J178" s="1129"/>
    </row>
    <row r="179" spans="1:10" ht="15" customHeight="1">
      <c r="A179" s="246"/>
      <c r="B179" s="1130" t="s">
        <v>409</v>
      </c>
      <c r="C179" s="1130"/>
      <c r="D179" s="1130"/>
      <c r="E179" s="1130"/>
      <c r="F179" s="1130"/>
      <c r="G179" s="1130"/>
      <c r="H179" s="1130"/>
      <c r="I179" s="1130"/>
      <c r="J179" s="1130"/>
    </row>
    <row r="180" spans="1:10" ht="42" customHeight="1">
      <c r="A180" s="247"/>
      <c r="B180" s="1109" t="s">
        <v>410</v>
      </c>
      <c r="C180" s="1109"/>
      <c r="D180" s="1109"/>
      <c r="E180" s="1109"/>
      <c r="F180" s="1109"/>
      <c r="G180" s="1109"/>
      <c r="H180" s="1109"/>
      <c r="I180" s="1109"/>
      <c r="J180" s="1109"/>
    </row>
    <row r="181" spans="1:10" ht="28.5" customHeight="1">
      <c r="A181" s="247"/>
      <c r="B181" s="1109" t="s">
        <v>411</v>
      </c>
      <c r="C181" s="1109"/>
      <c r="D181" s="1109"/>
      <c r="E181" s="1109"/>
      <c r="F181" s="1109"/>
      <c r="G181" s="1109"/>
      <c r="H181" s="1109"/>
      <c r="I181" s="1109"/>
      <c r="J181" s="1109"/>
    </row>
    <row r="182" spans="1:10" ht="15" customHeight="1">
      <c r="A182" s="247"/>
      <c r="B182" s="1109" t="s">
        <v>378</v>
      </c>
      <c r="C182" s="1109"/>
      <c r="D182" s="1109"/>
      <c r="E182" s="1109"/>
      <c r="F182" s="1109"/>
      <c r="G182" s="1109"/>
      <c r="H182" s="1109"/>
      <c r="I182" s="1109"/>
      <c r="J182" s="1109"/>
    </row>
    <row r="183" spans="1:10" ht="15" customHeight="1">
      <c r="A183" s="246"/>
      <c r="B183" s="1129"/>
      <c r="C183" s="1129"/>
      <c r="D183" s="1129"/>
      <c r="E183" s="1129"/>
      <c r="F183" s="1129"/>
      <c r="G183" s="1129"/>
      <c r="H183" s="1129"/>
      <c r="I183" s="1129"/>
      <c r="J183" s="1129"/>
    </row>
    <row r="184" spans="1:10" ht="15" customHeight="1">
      <c r="A184" s="246"/>
      <c r="B184" s="1130" t="s">
        <v>412</v>
      </c>
      <c r="C184" s="1130"/>
      <c r="D184" s="1130"/>
      <c r="E184" s="1130"/>
      <c r="F184" s="1130"/>
      <c r="G184" s="1130"/>
      <c r="H184" s="1130"/>
      <c r="I184" s="1130"/>
      <c r="J184" s="1130"/>
    </row>
    <row r="185" spans="1:10" ht="15" customHeight="1">
      <c r="A185" s="247"/>
      <c r="B185" s="1109" t="s">
        <v>413</v>
      </c>
      <c r="C185" s="1109"/>
      <c r="D185" s="1109"/>
      <c r="E185" s="1109"/>
      <c r="F185" s="1109"/>
      <c r="G185" s="1109"/>
      <c r="H185" s="1109"/>
      <c r="I185" s="1109"/>
      <c r="J185" s="1109"/>
    </row>
    <row r="186" spans="1:10" ht="15" customHeight="1">
      <c r="A186" s="247"/>
      <c r="B186" s="1109" t="s">
        <v>414</v>
      </c>
      <c r="C186" s="1109"/>
      <c r="D186" s="1109"/>
      <c r="E186" s="1109"/>
      <c r="F186" s="1109"/>
      <c r="G186" s="1109"/>
      <c r="H186" s="1109"/>
      <c r="I186" s="1109"/>
      <c r="J186" s="1109"/>
    </row>
    <row r="187" spans="1:10" ht="15" customHeight="1">
      <c r="A187" s="247"/>
      <c r="B187" s="1109" t="s">
        <v>415</v>
      </c>
      <c r="C187" s="1109"/>
      <c r="D187" s="1109"/>
      <c r="E187" s="1109"/>
      <c r="F187" s="1109"/>
      <c r="G187" s="1109"/>
      <c r="H187" s="1109"/>
      <c r="I187" s="1109"/>
      <c r="J187" s="1109"/>
    </row>
    <row r="188" spans="1:10" ht="15" customHeight="1">
      <c r="A188" s="247"/>
      <c r="B188" s="1109" t="s">
        <v>378</v>
      </c>
      <c r="C188" s="1109"/>
      <c r="D188" s="1109"/>
      <c r="E188" s="1109"/>
      <c r="F188" s="1109"/>
      <c r="G188" s="1109"/>
      <c r="H188" s="1109"/>
      <c r="I188" s="1109"/>
      <c r="J188" s="1109"/>
    </row>
    <row r="189" spans="1:10" ht="15" customHeight="1">
      <c r="A189" s="246"/>
      <c r="B189" s="1129"/>
      <c r="C189" s="1129"/>
      <c r="D189" s="1129"/>
      <c r="E189" s="1129"/>
      <c r="F189" s="1129"/>
      <c r="G189" s="1129"/>
      <c r="H189" s="1129"/>
      <c r="I189" s="1129"/>
      <c r="J189" s="1129"/>
    </row>
    <row r="190" spans="1:10" ht="15" customHeight="1">
      <c r="A190" s="246"/>
      <c r="B190" s="1130" t="s">
        <v>416</v>
      </c>
      <c r="C190" s="1130"/>
      <c r="D190" s="1130"/>
      <c r="E190" s="1130"/>
      <c r="F190" s="1130"/>
      <c r="G190" s="1130"/>
      <c r="H190" s="1130"/>
      <c r="I190" s="1130"/>
      <c r="J190" s="1130"/>
    </row>
    <row r="191" spans="1:10" ht="28.5" customHeight="1">
      <c r="A191" s="247"/>
      <c r="B191" s="1109" t="s">
        <v>417</v>
      </c>
      <c r="C191" s="1109"/>
      <c r="D191" s="1109"/>
      <c r="E191" s="1109"/>
      <c r="F191" s="1109"/>
      <c r="G191" s="1109"/>
      <c r="H191" s="1109"/>
      <c r="I191" s="1109"/>
      <c r="J191" s="1109"/>
    </row>
    <row r="192" spans="1:10" ht="28.5" customHeight="1">
      <c r="A192" s="247"/>
      <c r="B192" s="1109" t="s">
        <v>418</v>
      </c>
      <c r="C192" s="1109"/>
      <c r="D192" s="1109"/>
      <c r="E192" s="1109"/>
      <c r="F192" s="1109"/>
      <c r="G192" s="1109"/>
      <c r="H192" s="1109"/>
      <c r="I192" s="1109"/>
      <c r="J192" s="1109"/>
    </row>
    <row r="193" spans="1:10" ht="28.5" customHeight="1">
      <c r="A193" s="247"/>
      <c r="B193" s="1109" t="s">
        <v>419</v>
      </c>
      <c r="C193" s="1109"/>
      <c r="D193" s="1109"/>
      <c r="E193" s="1109"/>
      <c r="F193" s="1109"/>
      <c r="G193" s="1109"/>
      <c r="H193" s="1109"/>
      <c r="I193" s="1109"/>
      <c r="J193" s="1109"/>
    </row>
    <row r="194" spans="1:10" ht="15" customHeight="1">
      <c r="A194" s="247"/>
      <c r="B194" s="1109" t="s">
        <v>420</v>
      </c>
      <c r="C194" s="1109"/>
      <c r="D194" s="1109"/>
      <c r="E194" s="1109"/>
      <c r="F194" s="1109"/>
      <c r="G194" s="1109"/>
      <c r="H194" s="1109"/>
      <c r="I194" s="1109"/>
      <c r="J194" s="1109"/>
    </row>
    <row r="195" spans="1:10" ht="15" customHeight="1">
      <c r="A195" s="247"/>
      <c r="B195" s="1109" t="s">
        <v>378</v>
      </c>
      <c r="C195" s="1109"/>
      <c r="D195" s="1109"/>
      <c r="E195" s="1109"/>
      <c r="F195" s="1109"/>
      <c r="G195" s="1109"/>
      <c r="H195" s="1109"/>
      <c r="I195" s="1109"/>
      <c r="J195" s="1109"/>
    </row>
    <row r="196" spans="1:10" ht="15" customHeight="1">
      <c r="A196" s="246"/>
      <c r="B196" s="1128"/>
      <c r="C196" s="1128"/>
      <c r="D196" s="1128"/>
      <c r="E196" s="1128"/>
      <c r="F196" s="1128"/>
      <c r="G196" s="1128"/>
      <c r="H196" s="1128"/>
      <c r="I196" s="1128"/>
      <c r="J196" s="1128"/>
    </row>
    <row r="197" spans="1:10" ht="15" customHeight="1">
      <c r="A197" s="246"/>
      <c r="B197" s="981" t="s">
        <v>421</v>
      </c>
      <c r="C197" s="981"/>
      <c r="D197" s="981"/>
      <c r="E197" s="981"/>
      <c r="F197" s="981"/>
      <c r="G197" s="981"/>
      <c r="H197" s="981"/>
      <c r="I197" s="981"/>
      <c r="J197" s="981"/>
    </row>
    <row r="198" spans="1:10" ht="15" customHeight="1" thickBot="1">
      <c r="A198" s="246"/>
      <c r="B198" s="1128"/>
      <c r="C198" s="1128"/>
      <c r="D198" s="1128"/>
      <c r="E198" s="1128"/>
      <c r="F198" s="1128"/>
      <c r="G198" s="1128"/>
      <c r="H198" s="1128"/>
      <c r="I198" s="1128"/>
      <c r="J198" s="1128"/>
    </row>
    <row r="199" spans="1:10" ht="15" customHeight="1">
      <c r="A199" s="246"/>
      <c r="B199" s="1045" t="s">
        <v>422</v>
      </c>
      <c r="C199" s="1046"/>
      <c r="D199" s="1047"/>
      <c r="E199" s="1047" t="s">
        <v>423</v>
      </c>
      <c r="F199" s="1047"/>
      <c r="G199" s="1047"/>
      <c r="H199" s="1047"/>
      <c r="I199" s="1047"/>
      <c r="J199" s="1051"/>
    </row>
    <row r="200" spans="1:10" ht="28.5" customHeight="1" thickBot="1">
      <c r="A200" s="246"/>
      <c r="B200" s="1048"/>
      <c r="C200" s="1049"/>
      <c r="D200" s="1050"/>
      <c r="E200" s="1036" t="s">
        <v>424</v>
      </c>
      <c r="F200" s="1036"/>
      <c r="G200" s="1036" t="s">
        <v>425</v>
      </c>
      <c r="H200" s="1036"/>
      <c r="I200" s="1036" t="s">
        <v>426</v>
      </c>
      <c r="J200" s="1037"/>
    </row>
    <row r="201" spans="1:10" ht="15" customHeight="1" thickTop="1">
      <c r="A201" s="246"/>
      <c r="B201" s="1033"/>
      <c r="C201" s="1034"/>
      <c r="D201" s="1035"/>
      <c r="E201" s="1022"/>
      <c r="F201" s="1022"/>
      <c r="G201" s="1022"/>
      <c r="H201" s="1022"/>
      <c r="I201" s="1022"/>
      <c r="J201" s="974"/>
    </row>
    <row r="202" spans="1:10" ht="15" customHeight="1">
      <c r="A202" s="247"/>
      <c r="B202" s="1025"/>
      <c r="C202" s="1026"/>
      <c r="D202" s="1027"/>
      <c r="E202" s="1023"/>
      <c r="F202" s="1023"/>
      <c r="G202" s="1023"/>
      <c r="H202" s="1023"/>
      <c r="I202" s="1023"/>
      <c r="J202" s="1024"/>
    </row>
    <row r="203" spans="1:10" ht="15" customHeight="1">
      <c r="A203" s="247"/>
      <c r="B203" s="1025"/>
      <c r="C203" s="1026"/>
      <c r="D203" s="1027"/>
      <c r="E203" s="1023"/>
      <c r="F203" s="1023"/>
      <c r="G203" s="1023"/>
      <c r="H203" s="1023"/>
      <c r="I203" s="1023"/>
      <c r="J203" s="1024"/>
    </row>
    <row r="204" spans="1:10" ht="15" customHeight="1" thickBot="1">
      <c r="A204" s="246"/>
      <c r="B204" s="1017"/>
      <c r="C204" s="1018"/>
      <c r="D204" s="1019"/>
      <c r="E204" s="1020"/>
      <c r="F204" s="1020"/>
      <c r="G204" s="1020"/>
      <c r="H204" s="1020"/>
      <c r="I204" s="1020"/>
      <c r="J204" s="1021"/>
    </row>
    <row r="205" spans="1:10" ht="15" customHeight="1">
      <c r="A205" s="246"/>
      <c r="B205" s="942"/>
      <c r="C205" s="942"/>
      <c r="D205" s="942"/>
      <c r="E205" s="942"/>
      <c r="F205" s="942"/>
      <c r="G205" s="942"/>
      <c r="H205" s="942"/>
      <c r="I205" s="942"/>
      <c r="J205" s="942"/>
    </row>
    <row r="206" spans="1:10" ht="15" customHeight="1">
      <c r="A206" s="246"/>
      <c r="B206" s="981" t="s">
        <v>427</v>
      </c>
      <c r="C206" s="981"/>
      <c r="D206" s="981"/>
      <c r="E206" s="981"/>
      <c r="F206" s="981"/>
      <c r="G206" s="981"/>
      <c r="H206" s="981"/>
      <c r="I206" s="981"/>
      <c r="J206" s="981"/>
    </row>
    <row r="207" spans="1:10" ht="15" customHeight="1">
      <c r="A207" s="246"/>
      <c r="B207" s="942"/>
      <c r="C207" s="942"/>
      <c r="D207" s="942"/>
      <c r="E207" s="942"/>
      <c r="F207" s="942"/>
      <c r="G207" s="942"/>
      <c r="H207" s="942"/>
      <c r="I207" s="942"/>
      <c r="J207" s="942"/>
    </row>
    <row r="208" spans="1:10" ht="15" customHeight="1">
      <c r="A208" s="246"/>
      <c r="B208" s="943" t="s">
        <v>428</v>
      </c>
      <c r="C208" s="943"/>
      <c r="D208" s="943"/>
      <c r="E208" s="943"/>
      <c r="F208" s="943"/>
      <c r="G208" s="943"/>
      <c r="H208" s="943"/>
      <c r="I208" s="943"/>
      <c r="J208" s="943"/>
    </row>
    <row r="209" spans="1:10" ht="15" customHeight="1">
      <c r="A209" s="246"/>
      <c r="B209" s="1121"/>
      <c r="C209" s="1121"/>
      <c r="D209" s="1121"/>
      <c r="E209" s="1121"/>
      <c r="F209" s="1121"/>
      <c r="G209" s="1121"/>
      <c r="H209" s="1121"/>
      <c r="I209" s="1121"/>
      <c r="J209" s="1121"/>
    </row>
    <row r="210" spans="1:10" ht="15" customHeight="1">
      <c r="A210" s="247"/>
      <c r="B210" s="1109" t="s">
        <v>429</v>
      </c>
      <c r="C210" s="1109"/>
      <c r="D210" s="1109"/>
      <c r="E210" s="1109"/>
      <c r="F210" s="1109"/>
      <c r="G210" s="1109"/>
      <c r="H210" s="1109"/>
      <c r="I210" s="1109"/>
      <c r="J210" s="1109"/>
    </row>
    <row r="211" spans="1:10" ht="15" customHeight="1" thickBot="1">
      <c r="A211" s="246"/>
      <c r="B211" s="942"/>
      <c r="C211" s="942"/>
      <c r="D211" s="942"/>
      <c r="E211" s="942"/>
      <c r="F211" s="942"/>
      <c r="G211" s="942"/>
      <c r="H211" s="942"/>
      <c r="I211" s="942"/>
      <c r="J211" s="942"/>
    </row>
    <row r="212" spans="1:10" ht="28.5" customHeight="1" thickBot="1">
      <c r="A212" s="246"/>
      <c r="B212" s="1122" t="s">
        <v>430</v>
      </c>
      <c r="C212" s="1123"/>
      <c r="D212" s="1124"/>
      <c r="E212" s="1125" t="s">
        <v>431</v>
      </c>
      <c r="F212" s="1125"/>
      <c r="G212" s="1125"/>
      <c r="H212" s="1125" t="s">
        <v>432</v>
      </c>
      <c r="I212" s="1126"/>
      <c r="J212" s="1127"/>
    </row>
    <row r="213" spans="1:10" ht="15" customHeight="1" thickTop="1">
      <c r="A213" s="246"/>
      <c r="B213" s="1112"/>
      <c r="C213" s="1113"/>
      <c r="D213" s="1114"/>
      <c r="E213" s="972"/>
      <c r="F213" s="972"/>
      <c r="G213" s="972"/>
      <c r="H213" s="972"/>
      <c r="I213" s="972"/>
      <c r="J213" s="1115"/>
    </row>
    <row r="214" spans="1:10" ht="15" customHeight="1" thickBot="1">
      <c r="A214" s="246"/>
      <c r="B214" s="1116"/>
      <c r="C214" s="1117"/>
      <c r="D214" s="1118"/>
      <c r="E214" s="1119"/>
      <c r="F214" s="1119"/>
      <c r="G214" s="1119"/>
      <c r="H214" s="1119"/>
      <c r="I214" s="1119"/>
      <c r="J214" s="1120"/>
    </row>
    <row r="215" spans="1:10" ht="15" customHeight="1" thickBot="1">
      <c r="A215" s="246"/>
      <c r="B215" s="942"/>
      <c r="C215" s="942"/>
      <c r="D215" s="942"/>
      <c r="E215" s="942"/>
      <c r="F215" s="942"/>
      <c r="G215" s="942"/>
      <c r="H215" s="942"/>
      <c r="I215" s="942"/>
      <c r="J215" s="942"/>
    </row>
    <row r="216" spans="1:10" ht="15" customHeight="1">
      <c r="A216" s="246"/>
      <c r="B216" s="1008" t="s">
        <v>433</v>
      </c>
      <c r="C216" s="1101"/>
      <c r="D216" s="1104" t="s">
        <v>329</v>
      </c>
      <c r="E216" s="1105"/>
      <c r="F216" s="1106"/>
      <c r="G216" s="1104" t="s">
        <v>224</v>
      </c>
      <c r="H216" s="1105"/>
      <c r="I216" s="1105"/>
      <c r="J216" s="1107"/>
    </row>
    <row r="217" spans="1:10" ht="39" customHeight="1" thickBot="1">
      <c r="A217" s="246"/>
      <c r="B217" s="1102"/>
      <c r="C217" s="1103"/>
      <c r="D217" s="171" t="s">
        <v>434</v>
      </c>
      <c r="E217" s="172" t="s">
        <v>435</v>
      </c>
      <c r="F217" s="173" t="s">
        <v>436</v>
      </c>
      <c r="G217" s="174" t="s">
        <v>434</v>
      </c>
      <c r="H217" s="171" t="s">
        <v>435</v>
      </c>
      <c r="I217" s="172" t="s">
        <v>436</v>
      </c>
      <c r="J217" s="175" t="s">
        <v>437</v>
      </c>
    </row>
    <row r="218" spans="1:10" ht="15" customHeight="1" thickTop="1">
      <c r="A218" s="246"/>
      <c r="B218" s="1095" t="s">
        <v>438</v>
      </c>
      <c r="C218" s="1096"/>
      <c r="D218" s="176">
        <v>0</v>
      </c>
      <c r="E218" s="177">
        <v>0</v>
      </c>
      <c r="F218" s="178">
        <v>0</v>
      </c>
      <c r="G218" s="179">
        <f>+D218+E218-F218</f>
        <v>0</v>
      </c>
      <c r="H218" s="176">
        <v>0</v>
      </c>
      <c r="I218" s="177">
        <v>0</v>
      </c>
      <c r="J218" s="180">
        <f>+G218+H218-I218</f>
        <v>0</v>
      </c>
    </row>
    <row r="219" spans="1:10" ht="15" customHeight="1">
      <c r="A219" s="246"/>
      <c r="B219" s="1097" t="s">
        <v>439</v>
      </c>
      <c r="C219" s="1098"/>
      <c r="D219" s="181">
        <v>0</v>
      </c>
      <c r="E219" s="182">
        <v>0</v>
      </c>
      <c r="F219" s="183">
        <v>0</v>
      </c>
      <c r="G219" s="184">
        <f>+D219+E219-F219</f>
        <v>0</v>
      </c>
      <c r="H219" s="181">
        <v>0</v>
      </c>
      <c r="I219" s="182">
        <v>0</v>
      </c>
      <c r="J219" s="185">
        <f>+G219+H219-I219</f>
        <v>0</v>
      </c>
    </row>
    <row r="220" spans="1:10" ht="15" customHeight="1">
      <c r="A220" s="246"/>
      <c r="B220" s="1097" t="s">
        <v>440</v>
      </c>
      <c r="C220" s="1098"/>
      <c r="D220" s="181">
        <v>0</v>
      </c>
      <c r="E220" s="182">
        <v>0</v>
      </c>
      <c r="F220" s="183">
        <v>0</v>
      </c>
      <c r="G220" s="184">
        <f>+D220+E220-F220</f>
        <v>0</v>
      </c>
      <c r="H220" s="181">
        <v>0</v>
      </c>
      <c r="I220" s="182">
        <v>0</v>
      </c>
      <c r="J220" s="185">
        <f>+G220+H220-I220</f>
        <v>0</v>
      </c>
    </row>
    <row r="221" spans="1:10" ht="15" customHeight="1">
      <c r="A221" s="246"/>
      <c r="B221" s="1097" t="s">
        <v>441</v>
      </c>
      <c r="C221" s="1098"/>
      <c r="D221" s="181">
        <v>0</v>
      </c>
      <c r="E221" s="182">
        <v>0</v>
      </c>
      <c r="F221" s="183">
        <v>0</v>
      </c>
      <c r="G221" s="184">
        <f>+D221+E221-F221</f>
        <v>0</v>
      </c>
      <c r="H221" s="181">
        <v>0</v>
      </c>
      <c r="I221" s="182">
        <v>0</v>
      </c>
      <c r="J221" s="185">
        <f>+G221+H221-I221</f>
        <v>0</v>
      </c>
    </row>
    <row r="222" spans="1:10" ht="15" customHeight="1" thickBot="1">
      <c r="A222" s="246"/>
      <c r="B222" s="1099" t="s">
        <v>442</v>
      </c>
      <c r="C222" s="1100"/>
      <c r="D222" s="186">
        <v>0</v>
      </c>
      <c r="E222" s="187">
        <v>0</v>
      </c>
      <c r="F222" s="188">
        <v>0</v>
      </c>
      <c r="G222" s="189">
        <f>+D222+E222-F222</f>
        <v>0</v>
      </c>
      <c r="H222" s="186">
        <v>0</v>
      </c>
      <c r="I222" s="187">
        <v>0</v>
      </c>
      <c r="J222" s="190">
        <f>+G222+H222-I222</f>
        <v>0</v>
      </c>
    </row>
    <row r="223" spans="1:10" ht="15" customHeight="1" thickBot="1" thickTop="1">
      <c r="A223" s="246"/>
      <c r="B223" s="1092" t="s">
        <v>370</v>
      </c>
      <c r="C223" s="1093"/>
      <c r="D223" s="192">
        <f aca="true" t="shared" si="2" ref="D223:J223">+SUM(D218:D222)</f>
        <v>0</v>
      </c>
      <c r="E223" s="193">
        <f t="shared" si="2"/>
        <v>0</v>
      </c>
      <c r="F223" s="194">
        <f t="shared" si="2"/>
        <v>0</v>
      </c>
      <c r="G223" s="195">
        <f t="shared" si="2"/>
        <v>0</v>
      </c>
      <c r="H223" s="192">
        <f t="shared" si="2"/>
        <v>0</v>
      </c>
      <c r="I223" s="193">
        <f t="shared" si="2"/>
        <v>0</v>
      </c>
      <c r="J223" s="196">
        <f t="shared" si="2"/>
        <v>0</v>
      </c>
    </row>
    <row r="224" spans="1:10" ht="15" customHeight="1">
      <c r="A224" s="246"/>
      <c r="B224" s="942"/>
      <c r="C224" s="942"/>
      <c r="D224" s="942"/>
      <c r="E224" s="942"/>
      <c r="F224" s="942"/>
      <c r="G224" s="942"/>
      <c r="H224" s="942"/>
      <c r="I224" s="942"/>
      <c r="J224" s="942"/>
    </row>
    <row r="225" spans="1:10" ht="15" customHeight="1">
      <c r="A225" s="246"/>
      <c r="B225" s="943" t="s">
        <v>443</v>
      </c>
      <c r="C225" s="943"/>
      <c r="D225" s="943"/>
      <c r="E225" s="943"/>
      <c r="F225" s="943"/>
      <c r="G225" s="943"/>
      <c r="H225" s="943"/>
      <c r="I225" s="943"/>
      <c r="J225" s="943"/>
    </row>
    <row r="226" spans="1:10" ht="15" customHeight="1">
      <c r="A226" s="246"/>
      <c r="B226" s="942"/>
      <c r="C226" s="942"/>
      <c r="D226" s="942"/>
      <c r="E226" s="942"/>
      <c r="F226" s="942"/>
      <c r="G226" s="942"/>
      <c r="H226" s="942"/>
      <c r="I226" s="942"/>
      <c r="J226" s="942"/>
    </row>
    <row r="227" spans="1:10" ht="15" customHeight="1">
      <c r="A227" s="247"/>
      <c r="B227" s="1109" t="s">
        <v>429</v>
      </c>
      <c r="C227" s="1109"/>
      <c r="D227" s="1109"/>
      <c r="E227" s="1109"/>
      <c r="F227" s="1109"/>
      <c r="G227" s="1109"/>
      <c r="H227" s="1109"/>
      <c r="I227" s="1109"/>
      <c r="J227" s="1109"/>
    </row>
    <row r="228" spans="1:10" ht="15" customHeight="1">
      <c r="A228" s="247"/>
      <c r="B228" s="1109" t="s">
        <v>444</v>
      </c>
      <c r="C228" s="1109"/>
      <c r="D228" s="1109"/>
      <c r="E228" s="1109"/>
      <c r="F228" s="1109"/>
      <c r="G228" s="1109"/>
      <c r="H228" s="1109"/>
      <c r="I228" s="1109"/>
      <c r="J228" s="1109"/>
    </row>
    <row r="229" spans="1:10" ht="15" customHeight="1">
      <c r="A229" s="247"/>
      <c r="B229" s="1109" t="s">
        <v>445</v>
      </c>
      <c r="C229" s="1109"/>
      <c r="D229" s="1109"/>
      <c r="E229" s="1109"/>
      <c r="F229" s="1109"/>
      <c r="G229" s="1109"/>
      <c r="H229" s="1109"/>
      <c r="I229" s="1109"/>
      <c r="J229" s="1109"/>
    </row>
    <row r="230" spans="1:10" ht="15" customHeight="1">
      <c r="A230" s="247"/>
      <c r="B230" s="1109" t="s">
        <v>446</v>
      </c>
      <c r="C230" s="1109"/>
      <c r="D230" s="1109"/>
      <c r="E230" s="1109"/>
      <c r="F230" s="1109"/>
      <c r="G230" s="1109"/>
      <c r="H230" s="1109"/>
      <c r="I230" s="1109"/>
      <c r="J230" s="1109"/>
    </row>
    <row r="231" spans="1:10" ht="15" customHeight="1">
      <c r="A231" s="247"/>
      <c r="B231" s="1109" t="s">
        <v>447</v>
      </c>
      <c r="C231" s="1109"/>
      <c r="D231" s="1109"/>
      <c r="E231" s="1109"/>
      <c r="F231" s="1109"/>
      <c r="G231" s="1109"/>
      <c r="H231" s="1109"/>
      <c r="I231" s="1109"/>
      <c r="J231" s="1109"/>
    </row>
    <row r="232" spans="1:10" ht="15" customHeight="1">
      <c r="A232" s="247"/>
      <c r="B232" s="1109" t="s">
        <v>448</v>
      </c>
      <c r="C232" s="1109"/>
      <c r="D232" s="1109"/>
      <c r="E232" s="1109"/>
      <c r="F232" s="1109"/>
      <c r="G232" s="1109"/>
      <c r="H232" s="1109"/>
      <c r="I232" s="1109"/>
      <c r="J232" s="1109"/>
    </row>
    <row r="233" spans="1:10" ht="15" customHeight="1">
      <c r="A233" s="247"/>
      <c r="B233" s="1109" t="s">
        <v>549</v>
      </c>
      <c r="C233" s="1109"/>
      <c r="D233" s="1109"/>
      <c r="E233" s="1109"/>
      <c r="F233" s="1109"/>
      <c r="G233" s="1109"/>
      <c r="H233" s="1109"/>
      <c r="I233" s="1109"/>
      <c r="J233" s="1109"/>
    </row>
    <row r="234" spans="1:10" ht="15" customHeight="1">
      <c r="A234" s="246"/>
      <c r="B234" s="942"/>
      <c r="C234" s="942"/>
      <c r="D234" s="942"/>
      <c r="E234" s="942"/>
      <c r="F234" s="942"/>
      <c r="G234" s="942"/>
      <c r="H234" s="942"/>
      <c r="I234" s="942"/>
      <c r="J234" s="942"/>
    </row>
    <row r="235" spans="1:10" ht="28.5" customHeight="1">
      <c r="A235" s="246"/>
      <c r="B235" s="943" t="s">
        <v>449</v>
      </c>
      <c r="C235" s="943"/>
      <c r="D235" s="943"/>
      <c r="E235" s="943"/>
      <c r="F235" s="943"/>
      <c r="G235" s="943"/>
      <c r="H235" s="943"/>
      <c r="I235" s="943"/>
      <c r="J235" s="943"/>
    </row>
    <row r="236" spans="1:10" ht="15" customHeight="1">
      <c r="A236" s="246"/>
      <c r="B236" s="942"/>
      <c r="C236" s="942"/>
      <c r="D236" s="942"/>
      <c r="E236" s="942"/>
      <c r="F236" s="942"/>
      <c r="G236" s="942"/>
      <c r="H236" s="942"/>
      <c r="I236" s="942"/>
      <c r="J236" s="942"/>
    </row>
    <row r="237" spans="1:10" ht="15" customHeight="1">
      <c r="A237" s="247"/>
      <c r="B237" s="1109" t="s">
        <v>429</v>
      </c>
      <c r="C237" s="1109"/>
      <c r="D237" s="1109"/>
      <c r="E237" s="1109"/>
      <c r="F237" s="1109"/>
      <c r="G237" s="1109"/>
      <c r="H237" s="1109"/>
      <c r="I237" s="1109"/>
      <c r="J237" s="1109"/>
    </row>
    <row r="238" spans="1:10" ht="15" customHeight="1">
      <c r="A238" s="247"/>
      <c r="B238" s="1109" t="s">
        <v>450</v>
      </c>
      <c r="C238" s="1109"/>
      <c r="D238" s="1109"/>
      <c r="E238" s="1109"/>
      <c r="F238" s="1109"/>
      <c r="G238" s="1109"/>
      <c r="H238" s="1109"/>
      <c r="I238" s="1109"/>
      <c r="J238" s="1109"/>
    </row>
    <row r="239" spans="1:10" ht="15" customHeight="1">
      <c r="A239" s="247"/>
      <c r="B239" s="1109" t="s">
        <v>451</v>
      </c>
      <c r="C239" s="1109"/>
      <c r="D239" s="1109"/>
      <c r="E239" s="1109"/>
      <c r="F239" s="1109"/>
      <c r="G239" s="1109"/>
      <c r="H239" s="1109"/>
      <c r="I239" s="1109"/>
      <c r="J239" s="1109"/>
    </row>
    <row r="240" spans="1:10" ht="15" customHeight="1">
      <c r="A240" s="246"/>
      <c r="B240" s="942"/>
      <c r="C240" s="942"/>
      <c r="D240" s="942"/>
      <c r="E240" s="942"/>
      <c r="F240" s="942"/>
      <c r="G240" s="942"/>
      <c r="H240" s="942"/>
      <c r="I240" s="942"/>
      <c r="J240" s="942"/>
    </row>
    <row r="241" spans="1:10" ht="15" customHeight="1">
      <c r="A241" s="246"/>
      <c r="B241" s="1110" t="s">
        <v>540</v>
      </c>
      <c r="C241" s="1110"/>
      <c r="D241" s="1110"/>
      <c r="E241" s="1110"/>
      <c r="F241" s="1110"/>
      <c r="G241" s="1111"/>
      <c r="H241" s="1111"/>
      <c r="I241" s="1111"/>
      <c r="J241" s="1111"/>
    </row>
    <row r="242" spans="1:10" ht="15" customHeight="1">
      <c r="A242" s="246"/>
      <c r="B242" s="942"/>
      <c r="C242" s="942"/>
      <c r="D242" s="942"/>
      <c r="E242" s="942"/>
      <c r="F242" s="942"/>
      <c r="G242" s="942"/>
      <c r="H242" s="942"/>
      <c r="I242" s="942"/>
      <c r="J242" s="942"/>
    </row>
    <row r="243" spans="1:10" ht="28.5" customHeight="1">
      <c r="A243" s="246"/>
      <c r="B243" s="981" t="s">
        <v>452</v>
      </c>
      <c r="C243" s="981"/>
      <c r="D243" s="981"/>
      <c r="E243" s="981"/>
      <c r="F243" s="981"/>
      <c r="G243" s="981"/>
      <c r="H243" s="981"/>
      <c r="I243" s="981"/>
      <c r="J243" s="981"/>
    </row>
    <row r="244" spans="1:10" ht="15" customHeight="1">
      <c r="A244" s="246"/>
      <c r="B244" s="942"/>
      <c r="C244" s="942"/>
      <c r="D244" s="942"/>
      <c r="E244" s="942"/>
      <c r="F244" s="942"/>
      <c r="G244" s="942"/>
      <c r="H244" s="942"/>
      <c r="I244" s="942"/>
      <c r="J244" s="942"/>
    </row>
    <row r="245" spans="1:10" ht="15" customHeight="1" thickBot="1">
      <c r="A245" s="246"/>
      <c r="B245" s="943" t="s">
        <v>453</v>
      </c>
      <c r="C245" s="943"/>
      <c r="D245" s="943"/>
      <c r="E245" s="943"/>
      <c r="F245" s="943"/>
      <c r="G245" s="943"/>
      <c r="H245" s="943"/>
      <c r="I245" s="943"/>
      <c r="J245" s="943"/>
    </row>
    <row r="246" spans="1:10" ht="15" customHeight="1" thickBot="1">
      <c r="A246" s="246"/>
      <c r="B246" s="130" t="s">
        <v>454</v>
      </c>
      <c r="C246" s="975" t="s">
        <v>455</v>
      </c>
      <c r="D246" s="976"/>
      <c r="E246" s="976"/>
      <c r="F246" s="976"/>
      <c r="G246" s="976"/>
      <c r="H246" s="976"/>
      <c r="I246" s="975" t="s">
        <v>456</v>
      </c>
      <c r="J246" s="977"/>
    </row>
    <row r="247" spans="1:10" ht="15" customHeight="1" thickTop="1">
      <c r="A247" s="246"/>
      <c r="B247" s="131" t="s">
        <v>335</v>
      </c>
      <c r="C247" s="972"/>
      <c r="D247" s="973"/>
      <c r="E247" s="973"/>
      <c r="F247" s="973"/>
      <c r="G247" s="973"/>
      <c r="H247" s="973"/>
      <c r="I247" s="970">
        <v>0</v>
      </c>
      <c r="J247" s="974"/>
    </row>
    <row r="248" spans="1:10" ht="15" customHeight="1" thickBot="1">
      <c r="A248" s="246"/>
      <c r="B248" s="133"/>
      <c r="C248" s="958"/>
      <c r="D248" s="959"/>
      <c r="E248" s="959"/>
      <c r="F248" s="959"/>
      <c r="G248" s="959"/>
      <c r="H248" s="959"/>
      <c r="I248" s="960">
        <v>0</v>
      </c>
      <c r="J248" s="961"/>
    </row>
    <row r="249" spans="1:10" ht="15" customHeight="1" thickBot="1" thickTop="1">
      <c r="A249" s="246"/>
      <c r="B249" s="197"/>
      <c r="C249" s="962" t="s">
        <v>370</v>
      </c>
      <c r="D249" s="963"/>
      <c r="E249" s="963"/>
      <c r="F249" s="963"/>
      <c r="G249" s="963"/>
      <c r="H249" s="963"/>
      <c r="I249" s="964">
        <f>+SUM(I247:J248)</f>
        <v>0</v>
      </c>
      <c r="J249" s="965"/>
    </row>
    <row r="250" spans="1:10" ht="15" customHeight="1">
      <c r="A250" s="246"/>
      <c r="B250" s="942"/>
      <c r="C250" s="942"/>
      <c r="D250" s="942"/>
      <c r="E250" s="942"/>
      <c r="F250" s="942"/>
      <c r="G250" s="942"/>
      <c r="H250" s="942"/>
      <c r="I250" s="942"/>
      <c r="J250" s="942"/>
    </row>
    <row r="251" spans="1:10" ht="15" customHeight="1">
      <c r="A251" s="246"/>
      <c r="B251" s="943" t="s">
        <v>457</v>
      </c>
      <c r="C251" s="943"/>
      <c r="D251" s="943"/>
      <c r="E251" s="943"/>
      <c r="F251" s="943"/>
      <c r="G251" s="943"/>
      <c r="H251" s="943"/>
      <c r="I251" s="943"/>
      <c r="J251" s="943"/>
    </row>
    <row r="252" spans="1:10" ht="15" customHeight="1">
      <c r="A252" s="246"/>
      <c r="B252" s="1108"/>
      <c r="C252" s="1108"/>
      <c r="D252" s="1108"/>
      <c r="E252" s="1108"/>
      <c r="F252" s="1108"/>
      <c r="G252" s="1108"/>
      <c r="H252" s="1108"/>
      <c r="I252" s="1108"/>
      <c r="J252" s="1108"/>
    </row>
    <row r="253" spans="1:10" ht="15" customHeight="1">
      <c r="A253" s="247"/>
      <c r="B253" s="1109" t="s">
        <v>429</v>
      </c>
      <c r="C253" s="1109"/>
      <c r="D253" s="1109"/>
      <c r="E253" s="1109"/>
      <c r="F253" s="1109"/>
      <c r="G253" s="1109"/>
      <c r="H253" s="1109"/>
      <c r="I253" s="1109"/>
      <c r="J253" s="1109"/>
    </row>
    <row r="254" spans="1:10" ht="28.5" customHeight="1">
      <c r="A254" s="247"/>
      <c r="B254" s="1109" t="s">
        <v>458</v>
      </c>
      <c r="C254" s="1109"/>
      <c r="D254" s="1109"/>
      <c r="E254" s="1109"/>
      <c r="F254" s="1109"/>
      <c r="G254" s="1109"/>
      <c r="H254" s="1109"/>
      <c r="I254" s="1109"/>
      <c r="J254" s="1109"/>
    </row>
    <row r="255" spans="1:10" ht="15" customHeight="1">
      <c r="A255" s="246"/>
      <c r="B255" s="942"/>
      <c r="C255" s="942"/>
      <c r="D255" s="942"/>
      <c r="E255" s="942"/>
      <c r="F255" s="942"/>
      <c r="G255" s="942"/>
      <c r="H255" s="942"/>
      <c r="I255" s="942"/>
      <c r="J255" s="942"/>
    </row>
    <row r="256" spans="1:10" ht="15" customHeight="1" thickBot="1">
      <c r="A256" s="246"/>
      <c r="B256" s="943" t="s">
        <v>459</v>
      </c>
      <c r="C256" s="943"/>
      <c r="D256" s="943"/>
      <c r="E256" s="943"/>
      <c r="F256" s="943"/>
      <c r="G256" s="943"/>
      <c r="H256" s="943"/>
      <c r="I256" s="943"/>
      <c r="J256" s="943"/>
    </row>
    <row r="257" spans="1:10" ht="15" customHeight="1">
      <c r="A257" s="246"/>
      <c r="B257" s="1008" t="s">
        <v>245</v>
      </c>
      <c r="C257" s="1101"/>
      <c r="D257" s="1104" t="s">
        <v>329</v>
      </c>
      <c r="E257" s="1105"/>
      <c r="F257" s="1106"/>
      <c r="G257" s="1104" t="s">
        <v>224</v>
      </c>
      <c r="H257" s="1105"/>
      <c r="I257" s="1105"/>
      <c r="J257" s="1107"/>
    </row>
    <row r="258" spans="1:10" ht="39" customHeight="1" thickBot="1">
      <c r="A258" s="246"/>
      <c r="B258" s="1102"/>
      <c r="C258" s="1103"/>
      <c r="D258" s="171" t="s">
        <v>434</v>
      </c>
      <c r="E258" s="172" t="s">
        <v>435</v>
      </c>
      <c r="F258" s="173" t="s">
        <v>436</v>
      </c>
      <c r="G258" s="174" t="s">
        <v>434</v>
      </c>
      <c r="H258" s="171" t="s">
        <v>435</v>
      </c>
      <c r="I258" s="172" t="s">
        <v>436</v>
      </c>
      <c r="J258" s="175" t="s">
        <v>437</v>
      </c>
    </row>
    <row r="259" spans="1:10" ht="15" customHeight="1" thickTop="1">
      <c r="A259" s="246"/>
      <c r="B259" s="1095" t="s">
        <v>460</v>
      </c>
      <c r="C259" s="1096"/>
      <c r="D259" s="176">
        <v>0</v>
      </c>
      <c r="E259" s="177">
        <v>0</v>
      </c>
      <c r="F259" s="178">
        <v>0</v>
      </c>
      <c r="G259" s="179">
        <f>+D259+E259-F259</f>
        <v>0</v>
      </c>
      <c r="H259" s="176">
        <v>0</v>
      </c>
      <c r="I259" s="177">
        <v>0</v>
      </c>
      <c r="J259" s="180">
        <f>+G259+H259-I259</f>
        <v>0</v>
      </c>
    </row>
    <row r="260" spans="1:10" ht="15" customHeight="1">
      <c r="A260" s="246"/>
      <c r="B260" s="1097" t="s">
        <v>461</v>
      </c>
      <c r="C260" s="1098"/>
      <c r="D260" s="181">
        <v>0</v>
      </c>
      <c r="E260" s="182">
        <v>0</v>
      </c>
      <c r="F260" s="183">
        <v>0</v>
      </c>
      <c r="G260" s="184">
        <f>+D260+E260-F260</f>
        <v>0</v>
      </c>
      <c r="H260" s="181">
        <v>0</v>
      </c>
      <c r="I260" s="182">
        <v>0</v>
      </c>
      <c r="J260" s="185">
        <f>+G260+H260-I260</f>
        <v>0</v>
      </c>
    </row>
    <row r="261" spans="1:10" ht="15" customHeight="1">
      <c r="A261" s="246"/>
      <c r="B261" s="1097" t="s">
        <v>462</v>
      </c>
      <c r="C261" s="1098"/>
      <c r="D261" s="181">
        <v>0</v>
      </c>
      <c r="E261" s="182">
        <v>0</v>
      </c>
      <c r="F261" s="183">
        <v>0</v>
      </c>
      <c r="G261" s="184">
        <f>+D261+E261-F261</f>
        <v>0</v>
      </c>
      <c r="H261" s="181">
        <v>0</v>
      </c>
      <c r="I261" s="182">
        <v>0</v>
      </c>
      <c r="J261" s="185">
        <f>+G261+H261-I261</f>
        <v>0</v>
      </c>
    </row>
    <row r="262" spans="1:10" ht="15" customHeight="1" thickBot="1">
      <c r="A262" s="246"/>
      <c r="B262" s="1099" t="s">
        <v>463</v>
      </c>
      <c r="C262" s="1100"/>
      <c r="D262" s="186">
        <v>0</v>
      </c>
      <c r="E262" s="187">
        <v>0</v>
      </c>
      <c r="F262" s="188">
        <v>0</v>
      </c>
      <c r="G262" s="189">
        <f>+D262+E262-F262</f>
        <v>0</v>
      </c>
      <c r="H262" s="186">
        <v>0</v>
      </c>
      <c r="I262" s="187">
        <v>0</v>
      </c>
      <c r="J262" s="190">
        <f>+G262+H262-I262</f>
        <v>0</v>
      </c>
    </row>
    <row r="263" spans="1:10" ht="15" customHeight="1" thickBot="1" thickTop="1">
      <c r="A263" s="246"/>
      <c r="B263" s="1092" t="s">
        <v>370</v>
      </c>
      <c r="C263" s="1093"/>
      <c r="D263" s="192">
        <f aca="true" t="shared" si="3" ref="D263:J263">+SUM(D259:D262)</f>
        <v>0</v>
      </c>
      <c r="E263" s="193">
        <f t="shared" si="3"/>
        <v>0</v>
      </c>
      <c r="F263" s="194">
        <f t="shared" si="3"/>
        <v>0</v>
      </c>
      <c r="G263" s="195">
        <f t="shared" si="3"/>
        <v>0</v>
      </c>
      <c r="H263" s="192">
        <f t="shared" si="3"/>
        <v>0</v>
      </c>
      <c r="I263" s="193">
        <f t="shared" si="3"/>
        <v>0</v>
      </c>
      <c r="J263" s="196">
        <f t="shared" si="3"/>
        <v>0</v>
      </c>
    </row>
    <row r="264" spans="1:10" ht="15" customHeight="1">
      <c r="A264" s="246"/>
      <c r="B264" s="942"/>
      <c r="C264" s="942"/>
      <c r="D264" s="942"/>
      <c r="E264" s="942"/>
      <c r="F264" s="942"/>
      <c r="G264" s="942"/>
      <c r="H264" s="942"/>
      <c r="I264" s="942"/>
      <c r="J264" s="942"/>
    </row>
    <row r="265" spans="1:10" ht="15" customHeight="1" thickBot="1">
      <c r="A265" s="246"/>
      <c r="B265" s="943" t="s">
        <v>464</v>
      </c>
      <c r="C265" s="943"/>
      <c r="D265" s="943"/>
      <c r="E265" s="943"/>
      <c r="F265" s="943"/>
      <c r="G265" s="943"/>
      <c r="H265" s="943"/>
      <c r="I265" s="943"/>
      <c r="J265" s="943"/>
    </row>
    <row r="266" spans="1:75" s="244" customFormat="1" ht="39" customHeight="1" thickBot="1">
      <c r="A266" s="246"/>
      <c r="B266" s="134" t="s">
        <v>465</v>
      </c>
      <c r="C266" s="136" t="s">
        <v>466</v>
      </c>
      <c r="D266" s="136" t="s">
        <v>467</v>
      </c>
      <c r="E266" s="136" t="s">
        <v>468</v>
      </c>
      <c r="F266" s="136" t="s">
        <v>469</v>
      </c>
      <c r="G266" s="975" t="s">
        <v>470</v>
      </c>
      <c r="H266" s="975"/>
      <c r="I266" s="975"/>
      <c r="J266" s="1094"/>
      <c r="K266" s="243"/>
      <c r="L266" s="243"/>
      <c r="M266" s="243"/>
      <c r="N266" s="243"/>
      <c r="O266" s="243"/>
      <c r="P266" s="243"/>
      <c r="Q266" s="243"/>
      <c r="R266" s="243"/>
      <c r="S266" s="243"/>
      <c r="T266" s="243"/>
      <c r="U266" s="243"/>
      <c r="V266" s="243"/>
      <c r="W266" s="243"/>
      <c r="X266" s="243"/>
      <c r="Y266" s="243"/>
      <c r="Z266" s="243"/>
      <c r="AA266" s="243"/>
      <c r="AB266" s="243"/>
      <c r="AC266" s="243"/>
      <c r="AD266" s="243"/>
      <c r="AE266" s="243"/>
      <c r="AF266" s="243"/>
      <c r="AG266" s="243"/>
      <c r="AH266" s="243"/>
      <c r="AI266" s="243"/>
      <c r="AJ266" s="243"/>
      <c r="AK266" s="243"/>
      <c r="AL266" s="243"/>
      <c r="AM266" s="243"/>
      <c r="AN266" s="243"/>
      <c r="AO266" s="243"/>
      <c r="AP266" s="243"/>
      <c r="AQ266" s="243"/>
      <c r="AR266" s="243"/>
      <c r="AS266" s="243"/>
      <c r="AT266" s="243"/>
      <c r="AU266" s="243"/>
      <c r="AV266" s="243"/>
      <c r="AW266" s="243"/>
      <c r="AX266" s="243"/>
      <c r="AY266" s="243"/>
      <c r="AZ266" s="243"/>
      <c r="BA266" s="243"/>
      <c r="BB266" s="243"/>
      <c r="BC266" s="243"/>
      <c r="BD266" s="243"/>
      <c r="BE266" s="243"/>
      <c r="BF266" s="243"/>
      <c r="BG266" s="243"/>
      <c r="BH266" s="243"/>
      <c r="BI266" s="243"/>
      <c r="BJ266" s="243"/>
      <c r="BK266" s="243"/>
      <c r="BL266" s="243"/>
      <c r="BM266" s="243"/>
      <c r="BN266" s="243"/>
      <c r="BO266" s="243"/>
      <c r="BP266" s="243"/>
      <c r="BQ266" s="243"/>
      <c r="BR266" s="243"/>
      <c r="BS266" s="243"/>
      <c r="BT266" s="243"/>
      <c r="BU266" s="243"/>
      <c r="BV266" s="243"/>
      <c r="BW266" s="243"/>
    </row>
    <row r="267" spans="1:10" ht="15" customHeight="1" thickTop="1">
      <c r="A267" s="246"/>
      <c r="B267" s="199"/>
      <c r="C267" s="200"/>
      <c r="D267" s="201">
        <v>0</v>
      </c>
      <c r="E267" s="201">
        <v>0</v>
      </c>
      <c r="F267" s="202">
        <v>0</v>
      </c>
      <c r="G267" s="1086"/>
      <c r="H267" s="1086"/>
      <c r="I267" s="1086"/>
      <c r="J267" s="1087"/>
    </row>
    <row r="268" spans="1:10" ht="15" customHeight="1">
      <c r="A268" s="247"/>
      <c r="B268" s="203"/>
      <c r="C268" s="204"/>
      <c r="D268" s="205"/>
      <c r="E268" s="205"/>
      <c r="F268" s="206"/>
      <c r="G268" s="1088"/>
      <c r="H268" s="1088"/>
      <c r="I268" s="1088"/>
      <c r="J268" s="1089"/>
    </row>
    <row r="269" spans="1:10" ht="15" customHeight="1">
      <c r="A269" s="247"/>
      <c r="B269" s="203"/>
      <c r="C269" s="204"/>
      <c r="D269" s="205"/>
      <c r="E269" s="205"/>
      <c r="F269" s="206"/>
      <c r="G269" s="1088"/>
      <c r="H269" s="1088"/>
      <c r="I269" s="1088"/>
      <c r="J269" s="1089"/>
    </row>
    <row r="270" spans="1:10" ht="15" customHeight="1" thickBot="1">
      <c r="A270" s="246"/>
      <c r="B270" s="207"/>
      <c r="C270" s="208"/>
      <c r="D270" s="209"/>
      <c r="E270" s="209"/>
      <c r="F270" s="210"/>
      <c r="G270" s="1090"/>
      <c r="H270" s="1090"/>
      <c r="I270" s="1090"/>
      <c r="J270" s="1091"/>
    </row>
    <row r="271" spans="1:10" ht="15" customHeight="1" thickBot="1" thickTop="1">
      <c r="A271" s="246"/>
      <c r="B271" s="211"/>
      <c r="C271" s="212" t="s">
        <v>370</v>
      </c>
      <c r="D271" s="193">
        <f>SUM(D267:D270)</f>
        <v>0</v>
      </c>
      <c r="E271" s="213">
        <f>SUM(E267:E270)</f>
        <v>0</v>
      </c>
      <c r="F271" s="214"/>
      <c r="G271" s="1083"/>
      <c r="H271" s="1083"/>
      <c r="I271" s="1083"/>
      <c r="J271" s="1083"/>
    </row>
    <row r="272" spans="1:10" ht="15" customHeight="1">
      <c r="A272" s="247"/>
      <c r="B272" s="954" t="s">
        <v>546</v>
      </c>
      <c r="C272" s="955"/>
      <c r="D272" s="955"/>
      <c r="E272" s="955"/>
      <c r="F272" s="955"/>
      <c r="G272" s="955"/>
      <c r="H272" s="955"/>
      <c r="I272" s="955"/>
      <c r="J272" s="955"/>
    </row>
    <row r="273" spans="1:10" ht="15" customHeight="1">
      <c r="A273" s="246"/>
      <c r="B273" s="942"/>
      <c r="C273" s="942"/>
      <c r="D273" s="942"/>
      <c r="E273" s="942"/>
      <c r="F273" s="942"/>
      <c r="G273" s="942"/>
      <c r="H273" s="942"/>
      <c r="I273" s="942"/>
      <c r="J273" s="942"/>
    </row>
    <row r="274" spans="1:10" ht="15" customHeight="1" thickBot="1">
      <c r="A274" s="246"/>
      <c r="B274" s="943" t="s">
        <v>471</v>
      </c>
      <c r="C274" s="943"/>
      <c r="D274" s="943"/>
      <c r="E274" s="943"/>
      <c r="F274" s="943"/>
      <c r="G274" s="943"/>
      <c r="H274" s="943"/>
      <c r="I274" s="943"/>
      <c r="J274" s="943"/>
    </row>
    <row r="275" spans="1:10" ht="15" customHeight="1" thickBot="1">
      <c r="A275" s="246"/>
      <c r="B275" s="1057" t="s">
        <v>472</v>
      </c>
      <c r="C275" s="1058"/>
      <c r="D275" s="1058"/>
      <c r="E275" s="1058" t="s">
        <v>473</v>
      </c>
      <c r="F275" s="1084"/>
      <c r="G275" s="1085"/>
      <c r="H275" s="7"/>
      <c r="I275" s="7"/>
      <c r="J275" s="7"/>
    </row>
    <row r="276" spans="1:10" ht="15" customHeight="1" thickTop="1">
      <c r="A276" s="246"/>
      <c r="B276" s="1052" t="s">
        <v>474</v>
      </c>
      <c r="C276" s="1053"/>
      <c r="D276" s="1053"/>
      <c r="E276" s="1054">
        <v>0</v>
      </c>
      <c r="F276" s="1079"/>
      <c r="G276" s="1080"/>
      <c r="H276" s="7"/>
      <c r="I276" s="7"/>
      <c r="J276" s="7"/>
    </row>
    <row r="277" spans="1:10" ht="15" customHeight="1">
      <c r="A277" s="246"/>
      <c r="B277" s="1031" t="s">
        <v>475</v>
      </c>
      <c r="C277" s="1032"/>
      <c r="D277" s="1032"/>
      <c r="E277" s="1038">
        <v>0</v>
      </c>
      <c r="F277" s="1081"/>
      <c r="G277" s="1082"/>
      <c r="H277" s="7"/>
      <c r="I277" s="7"/>
      <c r="J277" s="7"/>
    </row>
    <row r="278" spans="1:10" ht="15" customHeight="1">
      <c r="A278" s="246"/>
      <c r="B278" s="1031" t="s">
        <v>552</v>
      </c>
      <c r="C278" s="1032"/>
      <c r="D278" s="1032"/>
      <c r="E278" s="1038">
        <v>0</v>
      </c>
      <c r="F278" s="1081"/>
      <c r="G278" s="1082"/>
      <c r="H278" s="7"/>
      <c r="I278" s="7"/>
      <c r="J278" s="7"/>
    </row>
    <row r="279" spans="1:10" ht="15" customHeight="1" thickBot="1">
      <c r="A279" s="246"/>
      <c r="B279" s="1069" t="s">
        <v>476</v>
      </c>
      <c r="C279" s="1070"/>
      <c r="D279" s="1070"/>
      <c r="E279" s="1071">
        <v>0</v>
      </c>
      <c r="F279" s="1072"/>
      <c r="G279" s="1073"/>
      <c r="H279" s="7"/>
      <c r="I279" s="7"/>
      <c r="J279" s="7"/>
    </row>
    <row r="280" spans="1:10" ht="15" customHeight="1" thickBot="1" thickTop="1">
      <c r="A280" s="246"/>
      <c r="B280" s="1074" t="s">
        <v>370</v>
      </c>
      <c r="C280" s="1075"/>
      <c r="D280" s="1075"/>
      <c r="E280" s="1076">
        <f>SUM(E276:E279)</f>
        <v>0</v>
      </c>
      <c r="F280" s="1077"/>
      <c r="G280" s="1078"/>
      <c r="H280" s="7"/>
      <c r="I280" s="7"/>
      <c r="J280" s="7"/>
    </row>
    <row r="281" spans="1:10" ht="15" customHeight="1">
      <c r="A281" s="246"/>
      <c r="B281" s="942"/>
      <c r="C281" s="942"/>
      <c r="D281" s="942"/>
      <c r="E281" s="942"/>
      <c r="F281" s="942"/>
      <c r="G281" s="942"/>
      <c r="H281" s="942"/>
      <c r="I281" s="942"/>
      <c r="J281" s="942"/>
    </row>
    <row r="282" spans="1:10" ht="15" customHeight="1" thickBot="1">
      <c r="A282" s="246"/>
      <c r="B282" s="943" t="s">
        <v>477</v>
      </c>
      <c r="C282" s="943"/>
      <c r="D282" s="943"/>
      <c r="E282" s="943"/>
      <c r="F282" s="943"/>
      <c r="G282" s="943"/>
      <c r="H282" s="943"/>
      <c r="I282" s="943"/>
      <c r="J282" s="943"/>
    </row>
    <row r="283" spans="1:76" ht="15" customHeight="1" thickBot="1">
      <c r="A283" s="246"/>
      <c r="B283" s="1067" t="s">
        <v>478</v>
      </c>
      <c r="C283" s="976"/>
      <c r="D283" s="975" t="s">
        <v>479</v>
      </c>
      <c r="E283" s="975"/>
      <c r="F283" s="975"/>
      <c r="G283" s="975" t="s">
        <v>224</v>
      </c>
      <c r="H283" s="975"/>
      <c r="I283" s="975" t="s">
        <v>329</v>
      </c>
      <c r="J283" s="1068"/>
      <c r="BX283" s="245"/>
    </row>
    <row r="284" spans="1:76" ht="15" customHeight="1" thickTop="1">
      <c r="A284" s="246"/>
      <c r="B284" s="1065" t="s">
        <v>480</v>
      </c>
      <c r="C284" s="1066"/>
      <c r="D284" s="1066"/>
      <c r="E284" s="1066"/>
      <c r="F284" s="1066"/>
      <c r="G284" s="970">
        <v>0</v>
      </c>
      <c r="H284" s="970"/>
      <c r="I284" s="970">
        <v>0</v>
      </c>
      <c r="J284" s="971"/>
      <c r="BX284" s="245"/>
    </row>
    <row r="285" spans="1:76" ht="15" customHeight="1">
      <c r="A285" s="247"/>
      <c r="B285" s="1063"/>
      <c r="C285" s="1064"/>
      <c r="D285" s="1064"/>
      <c r="E285" s="1064"/>
      <c r="F285" s="1064"/>
      <c r="G285" s="1014">
        <v>0</v>
      </c>
      <c r="H285" s="1014"/>
      <c r="I285" s="1014">
        <v>0</v>
      </c>
      <c r="J285" s="1015"/>
      <c r="BX285" s="245"/>
    </row>
    <row r="286" spans="1:76" ht="15" customHeight="1" thickBot="1">
      <c r="A286" s="246"/>
      <c r="B286" s="1061"/>
      <c r="C286" s="1062"/>
      <c r="D286" s="1062"/>
      <c r="E286" s="1062"/>
      <c r="F286" s="1062"/>
      <c r="G286" s="956">
        <v>0</v>
      </c>
      <c r="H286" s="956"/>
      <c r="I286" s="956">
        <v>0</v>
      </c>
      <c r="J286" s="957"/>
      <c r="BX286" s="245"/>
    </row>
    <row r="287" spans="1:10" ht="15" customHeight="1">
      <c r="A287" s="246"/>
      <c r="B287" s="942"/>
      <c r="C287" s="942"/>
      <c r="D287" s="942"/>
      <c r="E287" s="942"/>
      <c r="F287" s="942"/>
      <c r="G287" s="942"/>
      <c r="H287" s="942"/>
      <c r="I287" s="942"/>
      <c r="J287" s="942"/>
    </row>
    <row r="288" spans="1:10" ht="15" customHeight="1" thickBot="1">
      <c r="A288" s="246"/>
      <c r="B288" s="943" t="s">
        <v>481</v>
      </c>
      <c r="C288" s="943"/>
      <c r="D288" s="943"/>
      <c r="E288" s="943"/>
      <c r="F288" s="943"/>
      <c r="G288" s="943"/>
      <c r="H288" s="943"/>
      <c r="I288" s="943"/>
      <c r="J288" s="943"/>
    </row>
    <row r="289" spans="1:10" ht="15" customHeight="1" thickBot="1">
      <c r="A289" s="246"/>
      <c r="B289" s="1057" t="s">
        <v>482</v>
      </c>
      <c r="C289" s="1058"/>
      <c r="D289" s="1058"/>
      <c r="E289" s="1058" t="s">
        <v>483</v>
      </c>
      <c r="F289" s="1059"/>
      <c r="G289" s="1060"/>
      <c r="H289" s="67"/>
      <c r="I289" s="67"/>
      <c r="J289" s="67"/>
    </row>
    <row r="290" spans="1:10" ht="15" customHeight="1" thickTop="1">
      <c r="A290" s="246"/>
      <c r="B290" s="1052" t="s">
        <v>484</v>
      </c>
      <c r="C290" s="1053"/>
      <c r="D290" s="1053"/>
      <c r="E290" s="1054">
        <v>0</v>
      </c>
      <c r="F290" s="1055"/>
      <c r="G290" s="1056"/>
      <c r="H290" s="67"/>
      <c r="I290" s="67"/>
      <c r="J290" s="67"/>
    </row>
    <row r="291" spans="1:10" ht="15" customHeight="1">
      <c r="A291" s="246"/>
      <c r="B291" s="1031" t="s">
        <v>485</v>
      </c>
      <c r="C291" s="1032"/>
      <c r="D291" s="1032"/>
      <c r="E291" s="1038">
        <v>0</v>
      </c>
      <c r="F291" s="1039"/>
      <c r="G291" s="1040"/>
      <c r="H291" s="67"/>
      <c r="I291" s="67"/>
      <c r="J291" s="67"/>
    </row>
    <row r="292" spans="1:10" ht="15" customHeight="1">
      <c r="A292" s="246"/>
      <c r="B292" s="1031" t="s">
        <v>486</v>
      </c>
      <c r="C292" s="1032"/>
      <c r="D292" s="1032"/>
      <c r="E292" s="1038">
        <v>0</v>
      </c>
      <c r="F292" s="1039"/>
      <c r="G292" s="1040"/>
      <c r="H292" s="67"/>
      <c r="I292" s="67"/>
      <c r="J292" s="67"/>
    </row>
    <row r="293" spans="1:10" ht="15" customHeight="1">
      <c r="A293" s="246"/>
      <c r="B293" s="1031" t="s">
        <v>487</v>
      </c>
      <c r="C293" s="1032"/>
      <c r="D293" s="1032"/>
      <c r="E293" s="1038">
        <v>0</v>
      </c>
      <c r="F293" s="1039"/>
      <c r="G293" s="1040"/>
      <c r="H293" s="67"/>
      <c r="I293" s="67"/>
      <c r="J293" s="67"/>
    </row>
    <row r="294" spans="1:10" ht="15" customHeight="1">
      <c r="A294" s="246"/>
      <c r="B294" s="1031" t="s">
        <v>488</v>
      </c>
      <c r="C294" s="1032"/>
      <c r="D294" s="1032"/>
      <c r="E294" s="1028" t="s">
        <v>335</v>
      </c>
      <c r="F294" s="1029"/>
      <c r="G294" s="1030"/>
      <c r="H294" s="67"/>
      <c r="I294" s="67"/>
      <c r="J294" s="67"/>
    </row>
    <row r="295" spans="1:10" ht="15" customHeight="1">
      <c r="A295" s="246"/>
      <c r="B295" s="1031" t="s">
        <v>489</v>
      </c>
      <c r="C295" s="1032"/>
      <c r="D295" s="1032"/>
      <c r="E295" s="1028" t="s">
        <v>335</v>
      </c>
      <c r="F295" s="1029"/>
      <c r="G295" s="1030"/>
      <c r="H295" s="67"/>
      <c r="I295" s="67"/>
      <c r="J295" s="67"/>
    </row>
    <row r="296" spans="1:10" ht="15" customHeight="1">
      <c r="A296" s="246"/>
      <c r="B296" s="1031" t="s">
        <v>490</v>
      </c>
      <c r="C296" s="1032"/>
      <c r="D296" s="1032"/>
      <c r="E296" s="1038" t="s">
        <v>491</v>
      </c>
      <c r="F296" s="1039"/>
      <c r="G296" s="1040"/>
      <c r="H296" s="67"/>
      <c r="I296" s="67"/>
      <c r="J296" s="67"/>
    </row>
    <row r="297" spans="1:10" ht="15" customHeight="1" thickBot="1">
      <c r="A297" s="246"/>
      <c r="B297" s="991" t="s">
        <v>492</v>
      </c>
      <c r="C297" s="1041"/>
      <c r="D297" s="1041"/>
      <c r="E297" s="1042">
        <v>0</v>
      </c>
      <c r="F297" s="1043"/>
      <c r="G297" s="1044"/>
      <c r="H297" s="67"/>
      <c r="I297" s="67"/>
      <c r="J297" s="67"/>
    </row>
    <row r="298" spans="1:10" ht="15" customHeight="1">
      <c r="A298" s="246"/>
      <c r="B298" s="942"/>
      <c r="C298" s="942"/>
      <c r="D298" s="942"/>
      <c r="E298" s="942"/>
      <c r="F298" s="942"/>
      <c r="G298" s="942"/>
      <c r="H298" s="942"/>
      <c r="I298" s="942"/>
      <c r="J298" s="942"/>
    </row>
    <row r="299" spans="1:10" ht="28.5" customHeight="1" thickBot="1">
      <c r="A299" s="246"/>
      <c r="B299" s="943" t="s">
        <v>493</v>
      </c>
      <c r="C299" s="943"/>
      <c r="D299" s="943"/>
      <c r="E299" s="943"/>
      <c r="F299" s="943"/>
      <c r="G299" s="943"/>
      <c r="H299" s="943"/>
      <c r="I299" s="943"/>
      <c r="J299" s="943"/>
    </row>
    <row r="300" spans="1:10" ht="15" customHeight="1">
      <c r="A300" s="246"/>
      <c r="B300" s="1045" t="s">
        <v>494</v>
      </c>
      <c r="C300" s="1046"/>
      <c r="D300" s="1047"/>
      <c r="E300" s="1047" t="s">
        <v>423</v>
      </c>
      <c r="F300" s="1047"/>
      <c r="G300" s="1047"/>
      <c r="H300" s="1047"/>
      <c r="I300" s="1047"/>
      <c r="J300" s="1051"/>
    </row>
    <row r="301" spans="1:10" ht="28.5" customHeight="1" thickBot="1">
      <c r="A301" s="246"/>
      <c r="B301" s="1048"/>
      <c r="C301" s="1049"/>
      <c r="D301" s="1050"/>
      <c r="E301" s="1036" t="s">
        <v>424</v>
      </c>
      <c r="F301" s="1036"/>
      <c r="G301" s="1036" t="s">
        <v>425</v>
      </c>
      <c r="H301" s="1036"/>
      <c r="I301" s="1036" t="s">
        <v>426</v>
      </c>
      <c r="J301" s="1037"/>
    </row>
    <row r="302" spans="1:10" ht="15" customHeight="1" thickTop="1">
      <c r="A302" s="246"/>
      <c r="B302" s="1033"/>
      <c r="C302" s="1034"/>
      <c r="D302" s="1035"/>
      <c r="E302" s="1022"/>
      <c r="F302" s="1022"/>
      <c r="G302" s="1022"/>
      <c r="H302" s="1022"/>
      <c r="I302" s="1022"/>
      <c r="J302" s="974"/>
    </row>
    <row r="303" spans="1:10" ht="15" customHeight="1">
      <c r="A303" s="247"/>
      <c r="B303" s="1025"/>
      <c r="C303" s="1026"/>
      <c r="D303" s="1027"/>
      <c r="E303" s="1023"/>
      <c r="F303" s="1023"/>
      <c r="G303" s="1023"/>
      <c r="H303" s="1023"/>
      <c r="I303" s="1023"/>
      <c r="J303" s="1024"/>
    </row>
    <row r="304" spans="1:10" ht="15" customHeight="1">
      <c r="A304" s="247"/>
      <c r="B304" s="1025"/>
      <c r="C304" s="1026"/>
      <c r="D304" s="1027"/>
      <c r="E304" s="1023"/>
      <c r="F304" s="1023"/>
      <c r="G304" s="1023"/>
      <c r="H304" s="1023"/>
      <c r="I304" s="1023"/>
      <c r="J304" s="1024"/>
    </row>
    <row r="305" spans="1:10" ht="15" customHeight="1" thickBot="1">
      <c r="A305" s="246"/>
      <c r="B305" s="1017"/>
      <c r="C305" s="1018"/>
      <c r="D305" s="1019"/>
      <c r="E305" s="1020"/>
      <c r="F305" s="1020"/>
      <c r="G305" s="1020"/>
      <c r="H305" s="1020"/>
      <c r="I305" s="1020"/>
      <c r="J305" s="1021"/>
    </row>
    <row r="306" spans="1:10" ht="15" customHeight="1">
      <c r="A306" s="246"/>
      <c r="B306" s="942"/>
      <c r="C306" s="942"/>
      <c r="D306" s="942"/>
      <c r="E306" s="942"/>
      <c r="F306" s="942"/>
      <c r="G306" s="942"/>
      <c r="H306" s="942"/>
      <c r="I306" s="942"/>
      <c r="J306" s="942"/>
    </row>
    <row r="307" spans="1:10" ht="15" customHeight="1">
      <c r="A307" s="246"/>
      <c r="B307" s="981" t="s">
        <v>495</v>
      </c>
      <c r="C307" s="981"/>
      <c r="D307" s="981"/>
      <c r="E307" s="981"/>
      <c r="F307" s="981"/>
      <c r="G307" s="981"/>
      <c r="H307" s="981"/>
      <c r="I307" s="981"/>
      <c r="J307" s="981"/>
    </row>
    <row r="308" spans="1:10" ht="15" customHeight="1">
      <c r="A308" s="246"/>
      <c r="B308" s="942"/>
      <c r="C308" s="942"/>
      <c r="D308" s="942"/>
      <c r="E308" s="942"/>
      <c r="F308" s="942"/>
      <c r="G308" s="942"/>
      <c r="H308" s="942"/>
      <c r="I308" s="942"/>
      <c r="J308" s="942"/>
    </row>
    <row r="309" spans="1:10" ht="15" customHeight="1" thickBot="1">
      <c r="A309" s="246"/>
      <c r="B309" s="943" t="s">
        <v>553</v>
      </c>
      <c r="C309" s="943"/>
      <c r="D309" s="943"/>
      <c r="E309" s="943"/>
      <c r="F309" s="943"/>
      <c r="G309" s="943"/>
      <c r="H309" s="943"/>
      <c r="I309" s="943"/>
      <c r="J309" s="943"/>
    </row>
    <row r="310" spans="1:10" ht="15" customHeight="1">
      <c r="A310" s="246"/>
      <c r="B310" s="944" t="s">
        <v>496</v>
      </c>
      <c r="C310" s="946" t="s">
        <v>224</v>
      </c>
      <c r="D310" s="947"/>
      <c r="E310" s="947"/>
      <c r="F310" s="947"/>
      <c r="G310" s="946" t="s">
        <v>329</v>
      </c>
      <c r="H310" s="947"/>
      <c r="I310" s="947"/>
      <c r="J310" s="948"/>
    </row>
    <row r="311" spans="1:10" ht="15" customHeight="1" thickBot="1">
      <c r="A311" s="246"/>
      <c r="B311" s="945"/>
      <c r="C311" s="949" t="s">
        <v>497</v>
      </c>
      <c r="D311" s="949"/>
      <c r="E311" s="949" t="s">
        <v>498</v>
      </c>
      <c r="F311" s="950"/>
      <c r="G311" s="949" t="s">
        <v>497</v>
      </c>
      <c r="H311" s="949"/>
      <c r="I311" s="949" t="s">
        <v>498</v>
      </c>
      <c r="J311" s="951"/>
    </row>
    <row r="312" spans="1:10" ht="15" customHeight="1" thickTop="1">
      <c r="A312" s="246"/>
      <c r="B312" s="215" t="s">
        <v>499</v>
      </c>
      <c r="C312" s="952">
        <v>0</v>
      </c>
      <c r="D312" s="952"/>
      <c r="E312" s="952">
        <v>0</v>
      </c>
      <c r="F312" s="952"/>
      <c r="G312" s="952">
        <v>0</v>
      </c>
      <c r="H312" s="952"/>
      <c r="I312" s="952">
        <v>0</v>
      </c>
      <c r="J312" s="953"/>
    </row>
    <row r="313" spans="1:10" ht="15" customHeight="1">
      <c r="A313" s="246"/>
      <c r="B313" s="216" t="s">
        <v>500</v>
      </c>
      <c r="C313" s="1014">
        <v>0</v>
      </c>
      <c r="D313" s="1014"/>
      <c r="E313" s="1014">
        <v>0</v>
      </c>
      <c r="F313" s="1014"/>
      <c r="G313" s="1014">
        <v>0</v>
      </c>
      <c r="H313" s="1014"/>
      <c r="I313" s="1014">
        <v>0</v>
      </c>
      <c r="J313" s="1015"/>
    </row>
    <row r="314" spans="1:10" ht="15" customHeight="1">
      <c r="A314" s="246"/>
      <c r="B314" s="216" t="s">
        <v>501</v>
      </c>
      <c r="C314" s="1014">
        <v>0</v>
      </c>
      <c r="D314" s="1014"/>
      <c r="E314" s="1014">
        <v>0</v>
      </c>
      <c r="F314" s="1014"/>
      <c r="G314" s="1014">
        <v>0</v>
      </c>
      <c r="H314" s="1014"/>
      <c r="I314" s="1014">
        <v>0</v>
      </c>
      <c r="J314" s="1015"/>
    </row>
    <row r="315" spans="1:10" ht="15" customHeight="1">
      <c r="A315" s="246"/>
      <c r="B315" s="216" t="s">
        <v>502</v>
      </c>
      <c r="C315" s="1014">
        <v>0</v>
      </c>
      <c r="D315" s="1014"/>
      <c r="E315" s="1014">
        <v>0</v>
      </c>
      <c r="F315" s="1014"/>
      <c r="G315" s="1014">
        <v>0</v>
      </c>
      <c r="H315" s="1014"/>
      <c r="I315" s="1014">
        <v>0</v>
      </c>
      <c r="J315" s="1015"/>
    </row>
    <row r="316" spans="1:10" ht="15" customHeight="1" thickBot="1">
      <c r="A316" s="246"/>
      <c r="B316" s="217" t="s">
        <v>503</v>
      </c>
      <c r="C316" s="960">
        <v>0</v>
      </c>
      <c r="D316" s="960"/>
      <c r="E316" s="960">
        <v>0</v>
      </c>
      <c r="F316" s="960"/>
      <c r="G316" s="960">
        <v>0</v>
      </c>
      <c r="H316" s="960"/>
      <c r="I316" s="960">
        <v>0</v>
      </c>
      <c r="J316" s="1016"/>
    </row>
    <row r="317" spans="1:10" ht="15" customHeight="1" thickBot="1" thickTop="1">
      <c r="A317" s="246"/>
      <c r="B317" s="198" t="s">
        <v>370</v>
      </c>
      <c r="C317" s="964">
        <f>SUM(C312:D316)</f>
        <v>0</v>
      </c>
      <c r="D317" s="964"/>
      <c r="E317" s="964">
        <f>SUM(E312:F316)</f>
        <v>0</v>
      </c>
      <c r="F317" s="964"/>
      <c r="G317" s="964">
        <f>SUM(G312:H316)</f>
        <v>0</v>
      </c>
      <c r="H317" s="964"/>
      <c r="I317" s="964">
        <f>SUM(I312:J316)</f>
        <v>0</v>
      </c>
      <c r="J317" s="1013"/>
    </row>
    <row r="318" spans="1:10" ht="15" customHeight="1">
      <c r="A318" s="247"/>
      <c r="B318" s="954" t="s">
        <v>546</v>
      </c>
      <c r="C318" s="955"/>
      <c r="D318" s="955"/>
      <c r="E318" s="955"/>
      <c r="F318" s="955"/>
      <c r="G318" s="955"/>
      <c r="H318" s="955"/>
      <c r="I318" s="955"/>
      <c r="J318" s="955"/>
    </row>
    <row r="319" spans="1:10" ht="15" customHeight="1">
      <c r="A319" s="246"/>
      <c r="B319" s="942"/>
      <c r="C319" s="942"/>
      <c r="D319" s="942"/>
      <c r="E319" s="942"/>
      <c r="F319" s="942"/>
      <c r="G319" s="942"/>
      <c r="H319" s="942"/>
      <c r="I319" s="942"/>
      <c r="J319" s="942"/>
    </row>
    <row r="320" spans="1:10" ht="15" customHeight="1" thickBot="1">
      <c r="A320" s="246"/>
      <c r="B320" s="943" t="s">
        <v>556</v>
      </c>
      <c r="C320" s="943"/>
      <c r="D320" s="943"/>
      <c r="E320" s="943"/>
      <c r="F320" s="943"/>
      <c r="G320" s="943"/>
      <c r="H320" s="943"/>
      <c r="I320" s="943"/>
      <c r="J320" s="943"/>
    </row>
    <row r="321" spans="1:10" ht="15" customHeight="1">
      <c r="A321" s="246"/>
      <c r="B321" s="944" t="s">
        <v>496</v>
      </c>
      <c r="C321" s="946" t="s">
        <v>224</v>
      </c>
      <c r="D321" s="947"/>
      <c r="E321" s="947"/>
      <c r="F321" s="947"/>
      <c r="G321" s="946" t="s">
        <v>329</v>
      </c>
      <c r="H321" s="947"/>
      <c r="I321" s="947"/>
      <c r="J321" s="948"/>
    </row>
    <row r="322" spans="1:10" ht="15" customHeight="1" thickBot="1">
      <c r="A322" s="246"/>
      <c r="B322" s="945"/>
      <c r="C322" s="949" t="s">
        <v>497</v>
      </c>
      <c r="D322" s="949"/>
      <c r="E322" s="949" t="s">
        <v>498</v>
      </c>
      <c r="F322" s="950"/>
      <c r="G322" s="949" t="s">
        <v>497</v>
      </c>
      <c r="H322" s="949"/>
      <c r="I322" s="949" t="s">
        <v>498</v>
      </c>
      <c r="J322" s="951"/>
    </row>
    <row r="323" spans="1:10" ht="15" customHeight="1" thickTop="1">
      <c r="A323" s="246"/>
      <c r="B323" s="215" t="s">
        <v>499</v>
      </c>
      <c r="C323" s="952">
        <v>0</v>
      </c>
      <c r="D323" s="952"/>
      <c r="E323" s="952">
        <v>0</v>
      </c>
      <c r="F323" s="952"/>
      <c r="G323" s="952">
        <v>0</v>
      </c>
      <c r="H323" s="952"/>
      <c r="I323" s="952">
        <v>0</v>
      </c>
      <c r="J323" s="953"/>
    </row>
    <row r="324" spans="1:10" ht="15" customHeight="1">
      <c r="A324" s="246"/>
      <c r="B324" s="216" t="s">
        <v>500</v>
      </c>
      <c r="C324" s="1014">
        <v>0</v>
      </c>
      <c r="D324" s="1014"/>
      <c r="E324" s="1014">
        <v>0</v>
      </c>
      <c r="F324" s="1014"/>
      <c r="G324" s="1014">
        <v>0</v>
      </c>
      <c r="H324" s="1014"/>
      <c r="I324" s="1014">
        <v>0</v>
      </c>
      <c r="J324" s="1015"/>
    </row>
    <row r="325" spans="1:10" ht="15" customHeight="1">
      <c r="A325" s="246"/>
      <c r="B325" s="216" t="s">
        <v>501</v>
      </c>
      <c r="C325" s="1014">
        <v>0</v>
      </c>
      <c r="D325" s="1014"/>
      <c r="E325" s="1014">
        <v>0</v>
      </c>
      <c r="F325" s="1014"/>
      <c r="G325" s="1014">
        <v>0</v>
      </c>
      <c r="H325" s="1014"/>
      <c r="I325" s="1014">
        <v>0</v>
      </c>
      <c r="J325" s="1015"/>
    </row>
    <row r="326" spans="1:10" ht="15" customHeight="1">
      <c r="A326" s="246"/>
      <c r="B326" s="216" t="s">
        <v>502</v>
      </c>
      <c r="C326" s="1014">
        <v>0</v>
      </c>
      <c r="D326" s="1014"/>
      <c r="E326" s="1014">
        <v>0</v>
      </c>
      <c r="F326" s="1014"/>
      <c r="G326" s="1014">
        <v>0</v>
      </c>
      <c r="H326" s="1014"/>
      <c r="I326" s="1014">
        <v>0</v>
      </c>
      <c r="J326" s="1015"/>
    </row>
    <row r="327" spans="1:10" ht="15" customHeight="1" thickBot="1">
      <c r="A327" s="246"/>
      <c r="B327" s="218" t="s">
        <v>503</v>
      </c>
      <c r="C327" s="956">
        <v>0</v>
      </c>
      <c r="D327" s="956"/>
      <c r="E327" s="956">
        <v>0</v>
      </c>
      <c r="F327" s="956"/>
      <c r="G327" s="956">
        <v>0</v>
      </c>
      <c r="H327" s="956"/>
      <c r="I327" s="956">
        <v>0</v>
      </c>
      <c r="J327" s="957"/>
    </row>
    <row r="328" spans="1:10" ht="15" customHeight="1" thickBot="1" thickTop="1">
      <c r="A328" s="246"/>
      <c r="B328" s="198" t="s">
        <v>370</v>
      </c>
      <c r="C328" s="964">
        <f>SUM(C323:D327)</f>
        <v>0</v>
      </c>
      <c r="D328" s="964"/>
      <c r="E328" s="964">
        <f>SUM(E323:F327)</f>
        <v>0</v>
      </c>
      <c r="F328" s="964"/>
      <c r="G328" s="964">
        <f>SUM(G323:H327)</f>
        <v>0</v>
      </c>
      <c r="H328" s="964"/>
      <c r="I328" s="964">
        <f>SUM(I323:J327)</f>
        <v>0</v>
      </c>
      <c r="J328" s="1013"/>
    </row>
    <row r="329" spans="1:10" ht="15" customHeight="1">
      <c r="A329" s="247"/>
      <c r="B329" s="954" t="s">
        <v>546</v>
      </c>
      <c r="C329" s="955"/>
      <c r="D329" s="955"/>
      <c r="E329" s="955"/>
      <c r="F329" s="955"/>
      <c r="G329" s="955"/>
      <c r="H329" s="955"/>
      <c r="I329" s="955"/>
      <c r="J329" s="955"/>
    </row>
    <row r="330" spans="1:10" ht="15" customHeight="1">
      <c r="A330" s="246"/>
      <c r="B330" s="942"/>
      <c r="C330" s="942"/>
      <c r="D330" s="942"/>
      <c r="E330" s="942"/>
      <c r="F330" s="942"/>
      <c r="G330" s="942"/>
      <c r="H330" s="942"/>
      <c r="I330" s="942"/>
      <c r="J330" s="942"/>
    </row>
    <row r="331" spans="1:10" ht="15" customHeight="1" thickBot="1">
      <c r="A331" s="246"/>
      <c r="B331" s="943" t="s">
        <v>555</v>
      </c>
      <c r="C331" s="943"/>
      <c r="D331" s="943"/>
      <c r="E331" s="943"/>
      <c r="F331" s="943"/>
      <c r="G331" s="943"/>
      <c r="H331" s="943"/>
      <c r="I331" s="943"/>
      <c r="J331" s="943"/>
    </row>
    <row r="332" spans="1:10" ht="15" customHeight="1">
      <c r="A332" s="246"/>
      <c r="B332" s="944" t="s">
        <v>504</v>
      </c>
      <c r="C332" s="946" t="s">
        <v>224</v>
      </c>
      <c r="D332" s="947"/>
      <c r="E332" s="947"/>
      <c r="F332" s="947"/>
      <c r="G332" s="946" t="s">
        <v>329</v>
      </c>
      <c r="H332" s="947"/>
      <c r="I332" s="947"/>
      <c r="J332" s="948"/>
    </row>
    <row r="333" spans="1:10" ht="15" customHeight="1" thickBot="1">
      <c r="A333" s="246"/>
      <c r="B333" s="945"/>
      <c r="C333" s="949" t="s">
        <v>497</v>
      </c>
      <c r="D333" s="949"/>
      <c r="E333" s="949" t="s">
        <v>498</v>
      </c>
      <c r="F333" s="950"/>
      <c r="G333" s="949" t="s">
        <v>497</v>
      </c>
      <c r="H333" s="949"/>
      <c r="I333" s="949" t="s">
        <v>498</v>
      </c>
      <c r="J333" s="951"/>
    </row>
    <row r="334" spans="1:10" ht="15" customHeight="1" thickTop="1">
      <c r="A334" s="246"/>
      <c r="B334" s="215" t="s">
        <v>505</v>
      </c>
      <c r="C334" s="952">
        <v>0</v>
      </c>
      <c r="D334" s="952"/>
      <c r="E334" s="952">
        <v>0</v>
      </c>
      <c r="F334" s="952"/>
      <c r="G334" s="952">
        <v>0</v>
      </c>
      <c r="H334" s="952"/>
      <c r="I334" s="952">
        <v>0</v>
      </c>
      <c r="J334" s="953"/>
    </row>
    <row r="335" spans="1:10" ht="15" customHeight="1" thickBot="1">
      <c r="A335" s="246"/>
      <c r="B335" s="218" t="s">
        <v>506</v>
      </c>
      <c r="C335" s="956">
        <v>0</v>
      </c>
      <c r="D335" s="956"/>
      <c r="E335" s="956">
        <v>0</v>
      </c>
      <c r="F335" s="956"/>
      <c r="G335" s="956">
        <v>0</v>
      </c>
      <c r="H335" s="956"/>
      <c r="I335" s="956">
        <v>0</v>
      </c>
      <c r="J335" s="957"/>
    </row>
    <row r="336" spans="1:10" ht="15" customHeight="1">
      <c r="A336" s="247"/>
      <c r="B336" s="954" t="s">
        <v>546</v>
      </c>
      <c r="C336" s="955"/>
      <c r="D336" s="955"/>
      <c r="E336" s="955"/>
      <c r="F336" s="955"/>
      <c r="G336" s="955"/>
      <c r="H336" s="955"/>
      <c r="I336" s="955"/>
      <c r="J336" s="955"/>
    </row>
    <row r="337" spans="1:10" ht="15" customHeight="1">
      <c r="A337" s="246"/>
      <c r="B337" s="942"/>
      <c r="C337" s="942"/>
      <c r="D337" s="942"/>
      <c r="E337" s="942"/>
      <c r="F337" s="942"/>
      <c r="G337" s="942"/>
      <c r="H337" s="942"/>
      <c r="I337" s="942"/>
      <c r="J337" s="942"/>
    </row>
    <row r="338" spans="1:10" ht="15" customHeight="1" thickBot="1">
      <c r="A338" s="246"/>
      <c r="B338" s="943" t="s">
        <v>554</v>
      </c>
      <c r="C338" s="943"/>
      <c r="D338" s="943"/>
      <c r="E338" s="943"/>
      <c r="F338" s="943"/>
      <c r="G338" s="943"/>
      <c r="H338" s="943"/>
      <c r="I338" s="943"/>
      <c r="J338" s="943"/>
    </row>
    <row r="339" spans="1:10" ht="15" customHeight="1">
      <c r="A339" s="246"/>
      <c r="B339" s="944" t="s">
        <v>507</v>
      </c>
      <c r="C339" s="946" t="s">
        <v>224</v>
      </c>
      <c r="D339" s="947"/>
      <c r="E339" s="947"/>
      <c r="F339" s="947"/>
      <c r="G339" s="946" t="s">
        <v>329</v>
      </c>
      <c r="H339" s="947"/>
      <c r="I339" s="947"/>
      <c r="J339" s="948"/>
    </row>
    <row r="340" spans="1:10" ht="15" customHeight="1" thickBot="1">
      <c r="A340" s="246"/>
      <c r="B340" s="945"/>
      <c r="C340" s="949" t="s">
        <v>508</v>
      </c>
      <c r="D340" s="949"/>
      <c r="E340" s="949" t="s">
        <v>509</v>
      </c>
      <c r="F340" s="950"/>
      <c r="G340" s="949" t="s">
        <v>508</v>
      </c>
      <c r="H340" s="949"/>
      <c r="I340" s="949" t="s">
        <v>509</v>
      </c>
      <c r="J340" s="951"/>
    </row>
    <row r="341" spans="1:10" ht="15" customHeight="1" thickTop="1">
      <c r="A341" s="246"/>
      <c r="B341" s="219"/>
      <c r="C341" s="952">
        <v>0</v>
      </c>
      <c r="D341" s="952"/>
      <c r="E341" s="952">
        <v>0</v>
      </c>
      <c r="F341" s="952"/>
      <c r="G341" s="952">
        <v>0</v>
      </c>
      <c r="H341" s="952"/>
      <c r="I341" s="952">
        <v>0</v>
      </c>
      <c r="J341" s="953"/>
    </row>
    <row r="342" spans="1:10" ht="15" customHeight="1" thickBot="1">
      <c r="A342" s="246"/>
      <c r="B342" s="147"/>
      <c r="C342" s="956">
        <v>0</v>
      </c>
      <c r="D342" s="956"/>
      <c r="E342" s="956">
        <v>0</v>
      </c>
      <c r="F342" s="956"/>
      <c r="G342" s="956">
        <v>0</v>
      </c>
      <c r="H342" s="956"/>
      <c r="I342" s="956">
        <v>0</v>
      </c>
      <c r="J342" s="957"/>
    </row>
    <row r="343" spans="1:10" ht="15" customHeight="1">
      <c r="A343" s="247"/>
      <c r="B343" s="954" t="s">
        <v>546</v>
      </c>
      <c r="C343" s="955"/>
      <c r="D343" s="955"/>
      <c r="E343" s="955"/>
      <c r="F343" s="955"/>
      <c r="G343" s="955"/>
      <c r="H343" s="955"/>
      <c r="I343" s="955"/>
      <c r="J343" s="955"/>
    </row>
    <row r="344" spans="1:10" ht="15" customHeight="1">
      <c r="A344" s="246"/>
      <c r="B344" s="942"/>
      <c r="C344" s="942"/>
      <c r="D344" s="942"/>
      <c r="E344" s="942"/>
      <c r="F344" s="942"/>
      <c r="G344" s="942"/>
      <c r="H344" s="942"/>
      <c r="I344" s="942"/>
      <c r="J344" s="942"/>
    </row>
    <row r="345" spans="1:10" ht="15" customHeight="1" thickBot="1">
      <c r="A345" s="246"/>
      <c r="B345" s="943" t="s">
        <v>557</v>
      </c>
      <c r="C345" s="943"/>
      <c r="D345" s="943"/>
      <c r="E345" s="943"/>
      <c r="F345" s="943"/>
      <c r="G345" s="943"/>
      <c r="H345" s="943"/>
      <c r="I345" s="943"/>
      <c r="J345" s="943"/>
    </row>
    <row r="346" spans="1:10" ht="15" customHeight="1">
      <c r="A346" s="246"/>
      <c r="B346" s="1008" t="s">
        <v>510</v>
      </c>
      <c r="C346" s="1010" t="s">
        <v>224</v>
      </c>
      <c r="D346" s="947"/>
      <c r="E346" s="947"/>
      <c r="F346" s="1011"/>
      <c r="G346" s="1012" t="s">
        <v>329</v>
      </c>
      <c r="H346" s="947"/>
      <c r="I346" s="947"/>
      <c r="J346" s="948"/>
    </row>
    <row r="347" spans="1:10" ht="33" customHeight="1" thickBot="1">
      <c r="A347" s="246"/>
      <c r="B347" s="1009"/>
      <c r="C347" s="171" t="s">
        <v>511</v>
      </c>
      <c r="D347" s="172" t="s">
        <v>512</v>
      </c>
      <c r="E347" s="172" t="s">
        <v>513</v>
      </c>
      <c r="F347" s="173" t="s">
        <v>514</v>
      </c>
      <c r="G347" s="171" t="s">
        <v>511</v>
      </c>
      <c r="H347" s="172" t="s">
        <v>512</v>
      </c>
      <c r="I347" s="172" t="s">
        <v>513</v>
      </c>
      <c r="J347" s="175" t="s">
        <v>514</v>
      </c>
    </row>
    <row r="348" spans="1:10" ht="15" customHeight="1" thickTop="1">
      <c r="A348" s="246"/>
      <c r="B348" s="220"/>
      <c r="C348" s="176">
        <v>0</v>
      </c>
      <c r="D348" s="221"/>
      <c r="E348" s="177">
        <v>0</v>
      </c>
      <c r="F348" s="222"/>
      <c r="G348" s="176">
        <v>0</v>
      </c>
      <c r="H348" s="221"/>
      <c r="I348" s="177">
        <v>0</v>
      </c>
      <c r="J348" s="223"/>
    </row>
    <row r="349" spans="1:10" ht="15" customHeight="1" thickBot="1">
      <c r="A349" s="246"/>
      <c r="B349" s="224"/>
      <c r="C349" s="186">
        <v>0</v>
      </c>
      <c r="D349" s="225"/>
      <c r="E349" s="187">
        <v>0</v>
      </c>
      <c r="F349" s="226"/>
      <c r="G349" s="186">
        <v>0</v>
      </c>
      <c r="H349" s="225"/>
      <c r="I349" s="187">
        <v>0</v>
      </c>
      <c r="J349" s="227"/>
    </row>
    <row r="350" spans="1:10" ht="15" customHeight="1" thickBot="1" thickTop="1">
      <c r="A350" s="246"/>
      <c r="B350" s="191" t="s">
        <v>370</v>
      </c>
      <c r="C350" s="192">
        <f>+SUM(C348:C349)</f>
        <v>0</v>
      </c>
      <c r="D350" s="228" t="s">
        <v>480</v>
      </c>
      <c r="E350" s="193">
        <f>+SUM(E348:E349)</f>
        <v>0</v>
      </c>
      <c r="F350" s="229" t="s">
        <v>480</v>
      </c>
      <c r="G350" s="192">
        <f>+SUM(G348:G349)</f>
        <v>0</v>
      </c>
      <c r="H350" s="228" t="s">
        <v>480</v>
      </c>
      <c r="I350" s="193">
        <f>+SUM(I348:I349)</f>
        <v>0</v>
      </c>
      <c r="J350" s="230" t="s">
        <v>480</v>
      </c>
    </row>
    <row r="351" spans="1:10" ht="15" customHeight="1">
      <c r="A351" s="247"/>
      <c r="B351" s="954" t="s">
        <v>546</v>
      </c>
      <c r="C351" s="955"/>
      <c r="D351" s="955"/>
      <c r="E351" s="955"/>
      <c r="F351" s="955"/>
      <c r="G351" s="955"/>
      <c r="H351" s="955"/>
      <c r="I351" s="955"/>
      <c r="J351" s="955"/>
    </row>
    <row r="352" spans="1:10" ht="15" customHeight="1">
      <c r="A352" s="246"/>
      <c r="B352" s="942"/>
      <c r="C352" s="942"/>
      <c r="D352" s="942"/>
      <c r="E352" s="942"/>
      <c r="F352" s="942"/>
      <c r="G352" s="942"/>
      <c r="H352" s="942"/>
      <c r="I352" s="942"/>
      <c r="J352" s="942"/>
    </row>
    <row r="353" spans="1:10" ht="15" customHeight="1" thickBot="1">
      <c r="A353" s="246"/>
      <c r="B353" s="943" t="s">
        <v>558</v>
      </c>
      <c r="C353" s="943"/>
      <c r="D353" s="943"/>
      <c r="E353" s="943"/>
      <c r="F353" s="943"/>
      <c r="G353" s="943"/>
      <c r="H353" s="943"/>
      <c r="I353" s="943"/>
      <c r="J353" s="943"/>
    </row>
    <row r="354" spans="1:10" ht="15" customHeight="1">
      <c r="A354" s="246"/>
      <c r="B354" s="944" t="s">
        <v>515</v>
      </c>
      <c r="C354" s="946" t="s">
        <v>224</v>
      </c>
      <c r="D354" s="947"/>
      <c r="E354" s="947"/>
      <c r="F354" s="947"/>
      <c r="G354" s="946" t="s">
        <v>329</v>
      </c>
      <c r="H354" s="947"/>
      <c r="I354" s="947"/>
      <c r="J354" s="948"/>
    </row>
    <row r="355" spans="1:10" ht="15" customHeight="1" thickBot="1">
      <c r="A355" s="246"/>
      <c r="B355" s="945"/>
      <c r="C355" s="949" t="s">
        <v>516</v>
      </c>
      <c r="D355" s="949"/>
      <c r="E355" s="949" t="s">
        <v>517</v>
      </c>
      <c r="F355" s="950"/>
      <c r="G355" s="949" t="s">
        <v>516</v>
      </c>
      <c r="H355" s="949"/>
      <c r="I355" s="949" t="s">
        <v>517</v>
      </c>
      <c r="J355" s="951"/>
    </row>
    <row r="356" spans="1:10" ht="15" customHeight="1" thickTop="1">
      <c r="A356" s="246"/>
      <c r="B356" s="219"/>
      <c r="C356" s="952">
        <v>0</v>
      </c>
      <c r="D356" s="952"/>
      <c r="E356" s="952">
        <v>0</v>
      </c>
      <c r="F356" s="952"/>
      <c r="G356" s="952">
        <v>0</v>
      </c>
      <c r="H356" s="952"/>
      <c r="I356" s="952">
        <v>0</v>
      </c>
      <c r="J356" s="953"/>
    </row>
    <row r="357" spans="1:10" ht="15" customHeight="1" thickBot="1">
      <c r="A357" s="246"/>
      <c r="B357" s="147"/>
      <c r="C357" s="956">
        <v>0</v>
      </c>
      <c r="D357" s="956"/>
      <c r="E357" s="956">
        <v>0</v>
      </c>
      <c r="F357" s="956"/>
      <c r="G357" s="956">
        <v>0</v>
      </c>
      <c r="H357" s="956"/>
      <c r="I357" s="956">
        <v>0</v>
      </c>
      <c r="J357" s="957"/>
    </row>
    <row r="358" spans="1:10" ht="15" customHeight="1">
      <c r="A358" s="247"/>
      <c r="B358" s="954" t="s">
        <v>546</v>
      </c>
      <c r="C358" s="955"/>
      <c r="D358" s="955"/>
      <c r="E358" s="955"/>
      <c r="F358" s="955"/>
      <c r="G358" s="955"/>
      <c r="H358" s="955"/>
      <c r="I358" s="955"/>
      <c r="J358" s="955"/>
    </row>
    <row r="359" spans="1:10" ht="15" customHeight="1">
      <c r="A359" s="246"/>
      <c r="B359" s="942"/>
      <c r="C359" s="942"/>
      <c r="D359" s="942"/>
      <c r="E359" s="942"/>
      <c r="F359" s="942"/>
      <c r="G359" s="942"/>
      <c r="H359" s="942"/>
      <c r="I359" s="942"/>
      <c r="J359" s="942"/>
    </row>
    <row r="360" spans="1:10" ht="15" customHeight="1" thickBot="1">
      <c r="A360" s="246"/>
      <c r="B360" s="943" t="s">
        <v>559</v>
      </c>
      <c r="C360" s="943"/>
      <c r="D360" s="943"/>
      <c r="E360" s="943"/>
      <c r="F360" s="943"/>
      <c r="G360" s="943"/>
      <c r="H360" s="943"/>
      <c r="I360" s="943"/>
      <c r="J360" s="943"/>
    </row>
    <row r="361" spans="1:10" ht="15" customHeight="1">
      <c r="A361" s="246"/>
      <c r="B361" s="944" t="s">
        <v>518</v>
      </c>
      <c r="C361" s="946" t="s">
        <v>224</v>
      </c>
      <c r="D361" s="947"/>
      <c r="E361" s="947"/>
      <c r="F361" s="947"/>
      <c r="G361" s="946" t="s">
        <v>329</v>
      </c>
      <c r="H361" s="947"/>
      <c r="I361" s="947"/>
      <c r="J361" s="948"/>
    </row>
    <row r="362" spans="1:10" ht="15" customHeight="1" thickBot="1">
      <c r="A362" s="246"/>
      <c r="B362" s="945"/>
      <c r="C362" s="949" t="s">
        <v>516</v>
      </c>
      <c r="D362" s="949"/>
      <c r="E362" s="949" t="s">
        <v>517</v>
      </c>
      <c r="F362" s="950"/>
      <c r="G362" s="949" t="s">
        <v>516</v>
      </c>
      <c r="H362" s="949"/>
      <c r="I362" s="949" t="s">
        <v>517</v>
      </c>
      <c r="J362" s="951"/>
    </row>
    <row r="363" spans="1:10" ht="15" customHeight="1" thickTop="1">
      <c r="A363" s="246"/>
      <c r="B363" s="219"/>
      <c r="C363" s="952">
        <v>0</v>
      </c>
      <c r="D363" s="952"/>
      <c r="E363" s="1007"/>
      <c r="F363" s="1007"/>
      <c r="G363" s="952">
        <v>0</v>
      </c>
      <c r="H363" s="952"/>
      <c r="I363" s="952"/>
      <c r="J363" s="953"/>
    </row>
    <row r="364" spans="1:10" ht="15" customHeight="1" thickBot="1">
      <c r="A364" s="246"/>
      <c r="B364" s="231"/>
      <c r="C364" s="960">
        <v>0</v>
      </c>
      <c r="D364" s="960"/>
      <c r="E364" s="1000"/>
      <c r="F364" s="1000"/>
      <c r="G364" s="960">
        <v>0</v>
      </c>
      <c r="H364" s="960"/>
      <c r="I364" s="1000"/>
      <c r="J364" s="1001"/>
    </row>
    <row r="365" spans="1:10" ht="15" customHeight="1" thickBot="1" thickTop="1">
      <c r="A365" s="246"/>
      <c r="B365" s="232" t="s">
        <v>370</v>
      </c>
      <c r="C365" s="1005">
        <f>+SUM(C363:D364)</f>
        <v>0</v>
      </c>
      <c r="D365" s="1005"/>
      <c r="E365" s="1005" t="s">
        <v>335</v>
      </c>
      <c r="F365" s="1005"/>
      <c r="G365" s="1005">
        <f>+SUM(G363:H364)</f>
        <v>0</v>
      </c>
      <c r="H365" s="1005"/>
      <c r="I365" s="1005" t="s">
        <v>335</v>
      </c>
      <c r="J365" s="1006"/>
    </row>
    <row r="366" spans="1:10" ht="15" customHeight="1">
      <c r="A366" s="247"/>
      <c r="B366" s="954" t="s">
        <v>546</v>
      </c>
      <c r="C366" s="955"/>
      <c r="D366" s="955"/>
      <c r="E366" s="955"/>
      <c r="F366" s="955"/>
      <c r="G366" s="955"/>
      <c r="H366" s="955"/>
      <c r="I366" s="955"/>
      <c r="J366" s="955"/>
    </row>
    <row r="367" spans="1:10" ht="15" customHeight="1">
      <c r="A367" s="246"/>
      <c r="B367" s="942"/>
      <c r="C367" s="942"/>
      <c r="D367" s="942"/>
      <c r="E367" s="942"/>
      <c r="F367" s="942"/>
      <c r="G367" s="942"/>
      <c r="H367" s="942"/>
      <c r="I367" s="942"/>
      <c r="J367" s="942"/>
    </row>
    <row r="368" spans="1:10" ht="15" customHeight="1" thickBot="1">
      <c r="A368" s="246"/>
      <c r="B368" s="943" t="s">
        <v>560</v>
      </c>
      <c r="C368" s="943"/>
      <c r="D368" s="943"/>
      <c r="E368" s="943"/>
      <c r="F368" s="943"/>
      <c r="G368" s="943"/>
      <c r="H368" s="943"/>
      <c r="I368" s="943"/>
      <c r="J368" s="943"/>
    </row>
    <row r="369" spans="1:10" ht="33" customHeight="1" thickBot="1">
      <c r="A369" s="246"/>
      <c r="B369" s="134" t="s">
        <v>519</v>
      </c>
      <c r="C369" s="1002" t="s">
        <v>520</v>
      </c>
      <c r="D369" s="1002"/>
      <c r="E369" s="1002" t="s">
        <v>521</v>
      </c>
      <c r="F369" s="1002"/>
      <c r="G369" s="1002" t="s">
        <v>522</v>
      </c>
      <c r="H369" s="1002"/>
      <c r="I369" s="1003" t="s">
        <v>523</v>
      </c>
      <c r="J369" s="1004"/>
    </row>
    <row r="370" spans="1:10" ht="15" customHeight="1" thickTop="1">
      <c r="A370" s="246"/>
      <c r="B370" s="145"/>
      <c r="C370" s="968"/>
      <c r="D370" s="968"/>
      <c r="E370" s="969"/>
      <c r="F370" s="969"/>
      <c r="G370" s="969"/>
      <c r="H370" s="969"/>
      <c r="I370" s="970">
        <v>0</v>
      </c>
      <c r="J370" s="971"/>
    </row>
    <row r="371" spans="1:10" ht="15" customHeight="1" thickBot="1">
      <c r="A371" s="246"/>
      <c r="B371" s="147"/>
      <c r="C371" s="966"/>
      <c r="D371" s="966"/>
      <c r="E371" s="967"/>
      <c r="F371" s="967"/>
      <c r="G371" s="967"/>
      <c r="H371" s="967"/>
      <c r="I371" s="956">
        <v>0</v>
      </c>
      <c r="J371" s="957"/>
    </row>
    <row r="372" spans="1:10" ht="15" customHeight="1">
      <c r="A372" s="247"/>
      <c r="B372" s="954" t="s">
        <v>546</v>
      </c>
      <c r="C372" s="955"/>
      <c r="D372" s="955"/>
      <c r="E372" s="955"/>
      <c r="F372" s="955"/>
      <c r="G372" s="955"/>
      <c r="H372" s="955"/>
      <c r="I372" s="955"/>
      <c r="J372" s="955"/>
    </row>
    <row r="373" spans="1:10" ht="15" customHeight="1">
      <c r="A373" s="246"/>
      <c r="B373" s="942"/>
      <c r="C373" s="942"/>
      <c r="D373" s="942"/>
      <c r="E373" s="942"/>
      <c r="F373" s="942"/>
      <c r="G373" s="942"/>
      <c r="H373" s="942"/>
      <c r="I373" s="942"/>
      <c r="J373" s="942"/>
    </row>
    <row r="374" spans="1:10" ht="15" customHeight="1">
      <c r="A374" s="246"/>
      <c r="B374" s="981" t="s">
        <v>524</v>
      </c>
      <c r="C374" s="981"/>
      <c r="D374" s="981"/>
      <c r="E374" s="981"/>
      <c r="F374" s="981"/>
      <c r="G374" s="981"/>
      <c r="H374" s="981"/>
      <c r="I374" s="981"/>
      <c r="J374" s="981"/>
    </row>
    <row r="375" spans="1:10" ht="15" customHeight="1">
      <c r="A375" s="246"/>
      <c r="B375" s="942"/>
      <c r="C375" s="942"/>
      <c r="D375" s="942"/>
      <c r="E375" s="942"/>
      <c r="F375" s="942"/>
      <c r="G375" s="942"/>
      <c r="H375" s="942"/>
      <c r="I375" s="942"/>
      <c r="J375" s="942"/>
    </row>
    <row r="376" spans="1:10" ht="15" customHeight="1" thickBot="1">
      <c r="A376" s="246"/>
      <c r="B376" s="999" t="s">
        <v>550</v>
      </c>
      <c r="C376" s="999"/>
      <c r="D376" s="999"/>
      <c r="E376" s="999"/>
      <c r="F376" s="999"/>
      <c r="G376" s="999"/>
      <c r="H376" s="999"/>
      <c r="I376" s="999"/>
      <c r="J376" s="999"/>
    </row>
    <row r="377" spans="1:10" ht="15" customHeight="1" thickBot="1">
      <c r="A377" s="246"/>
      <c r="B377" s="233"/>
      <c r="C377" s="997" t="s">
        <v>224</v>
      </c>
      <c r="D377" s="997"/>
      <c r="E377" s="997"/>
      <c r="F377" s="997" t="s">
        <v>329</v>
      </c>
      <c r="G377" s="997"/>
      <c r="H377" s="998"/>
      <c r="I377" s="982"/>
      <c r="J377" s="653"/>
    </row>
    <row r="378" spans="1:10" ht="15" customHeight="1" thickBot="1" thickTop="1">
      <c r="A378" s="246"/>
      <c r="B378" s="234" t="s">
        <v>525</v>
      </c>
      <c r="C378" s="983">
        <v>0</v>
      </c>
      <c r="D378" s="984"/>
      <c r="E378" s="984"/>
      <c r="F378" s="983">
        <v>0</v>
      </c>
      <c r="G378" s="984"/>
      <c r="H378" s="985"/>
      <c r="I378" s="982"/>
      <c r="J378" s="653"/>
    </row>
    <row r="379" spans="1:10" ht="15" customHeight="1">
      <c r="A379" s="246"/>
      <c r="B379" s="942"/>
      <c r="C379" s="942"/>
      <c r="D379" s="942"/>
      <c r="E379" s="942"/>
      <c r="F379" s="942"/>
      <c r="G379" s="942"/>
      <c r="H379" s="942"/>
      <c r="I379" s="942"/>
      <c r="J379" s="942"/>
    </row>
    <row r="380" spans="1:10" ht="15" customHeight="1" thickBot="1">
      <c r="A380" s="246"/>
      <c r="B380" s="943" t="s">
        <v>526</v>
      </c>
      <c r="C380" s="943"/>
      <c r="D380" s="943"/>
      <c r="E380" s="943"/>
      <c r="F380" s="943"/>
      <c r="G380" s="943"/>
      <c r="H380" s="943"/>
      <c r="I380" s="943"/>
      <c r="J380" s="943"/>
    </row>
    <row r="381" spans="1:10" ht="15" customHeight="1" thickBot="1">
      <c r="A381" s="246"/>
      <c r="B381" s="993" t="s">
        <v>527</v>
      </c>
      <c r="C381" s="994"/>
      <c r="D381" s="995" t="s">
        <v>224</v>
      </c>
      <c r="E381" s="995"/>
      <c r="F381" s="995"/>
      <c r="G381" s="995" t="s">
        <v>329</v>
      </c>
      <c r="H381" s="995"/>
      <c r="I381" s="996"/>
      <c r="J381" s="7"/>
    </row>
    <row r="382" spans="1:10" ht="15" customHeight="1" thickTop="1">
      <c r="A382" s="246"/>
      <c r="B382" s="986" t="s">
        <v>528</v>
      </c>
      <c r="C382" s="987"/>
      <c r="D382" s="988">
        <v>0</v>
      </c>
      <c r="E382" s="989"/>
      <c r="F382" s="989"/>
      <c r="G382" s="988">
        <v>0</v>
      </c>
      <c r="H382" s="989"/>
      <c r="I382" s="990"/>
      <c r="J382" s="7"/>
    </row>
    <row r="383" spans="1:10" ht="15" customHeight="1" thickBot="1">
      <c r="A383" s="246"/>
      <c r="B383" s="991" t="s">
        <v>529</v>
      </c>
      <c r="C383" s="992"/>
      <c r="D383" s="978">
        <v>0</v>
      </c>
      <c r="E383" s="979"/>
      <c r="F383" s="979"/>
      <c r="G383" s="978">
        <v>0</v>
      </c>
      <c r="H383" s="979"/>
      <c r="I383" s="980"/>
      <c r="J383" s="7"/>
    </row>
    <row r="384" spans="1:10" ht="15" customHeight="1">
      <c r="A384" s="246"/>
      <c r="B384" s="942"/>
      <c r="C384" s="942"/>
      <c r="D384" s="942"/>
      <c r="E384" s="942"/>
      <c r="F384" s="942"/>
      <c r="G384" s="942"/>
      <c r="H384" s="942"/>
      <c r="I384" s="942"/>
      <c r="J384" s="942"/>
    </row>
    <row r="385" spans="1:10" ht="15" customHeight="1">
      <c r="A385" s="246"/>
      <c r="B385" s="981" t="s">
        <v>539</v>
      </c>
      <c r="C385" s="981"/>
      <c r="D385" s="981"/>
      <c r="E385" s="981"/>
      <c r="F385" s="981"/>
      <c r="G385" s="981"/>
      <c r="H385" s="981"/>
      <c r="I385" s="981"/>
      <c r="J385" s="981"/>
    </row>
    <row r="386" spans="1:10" ht="15" customHeight="1">
      <c r="A386" s="246"/>
      <c r="B386" s="942"/>
      <c r="C386" s="942"/>
      <c r="D386" s="942"/>
      <c r="E386" s="942"/>
      <c r="F386" s="942"/>
      <c r="G386" s="942"/>
      <c r="H386" s="942"/>
      <c r="I386" s="942"/>
      <c r="J386" s="942"/>
    </row>
    <row r="387" spans="1:10" ht="15" customHeight="1" thickBot="1">
      <c r="A387" s="246"/>
      <c r="B387" s="943" t="s">
        <v>530</v>
      </c>
      <c r="C387" s="943"/>
      <c r="D387" s="943"/>
      <c r="E387" s="943"/>
      <c r="F387" s="943"/>
      <c r="G387" s="943"/>
      <c r="H387" s="943"/>
      <c r="I387" s="943"/>
      <c r="J387" s="943"/>
    </row>
    <row r="388" spans="1:10" ht="15" customHeight="1" thickBot="1">
      <c r="A388" s="246"/>
      <c r="B388" s="130" t="s">
        <v>531</v>
      </c>
      <c r="C388" s="975" t="s">
        <v>532</v>
      </c>
      <c r="D388" s="976"/>
      <c r="E388" s="976"/>
      <c r="F388" s="976"/>
      <c r="G388" s="976"/>
      <c r="H388" s="976"/>
      <c r="I388" s="975" t="s">
        <v>533</v>
      </c>
      <c r="J388" s="977"/>
    </row>
    <row r="389" spans="1:10" ht="15" customHeight="1" thickTop="1">
      <c r="A389" s="246"/>
      <c r="B389" s="131" t="s">
        <v>335</v>
      </c>
      <c r="C389" s="972"/>
      <c r="D389" s="973"/>
      <c r="E389" s="973"/>
      <c r="F389" s="973"/>
      <c r="G389" s="973"/>
      <c r="H389" s="973"/>
      <c r="I389" s="970">
        <v>0</v>
      </c>
      <c r="J389" s="974"/>
    </row>
    <row r="390" spans="1:10" ht="15" customHeight="1" thickBot="1">
      <c r="A390" s="246"/>
      <c r="B390" s="133"/>
      <c r="C390" s="958"/>
      <c r="D390" s="959"/>
      <c r="E390" s="959"/>
      <c r="F390" s="959"/>
      <c r="G390" s="959"/>
      <c r="H390" s="959"/>
      <c r="I390" s="960">
        <v>0</v>
      </c>
      <c r="J390" s="961"/>
    </row>
    <row r="391" spans="1:10" ht="15" customHeight="1" thickBot="1" thickTop="1">
      <c r="A391" s="246"/>
      <c r="B391" s="197"/>
      <c r="C391" s="962" t="s">
        <v>370</v>
      </c>
      <c r="D391" s="963"/>
      <c r="E391" s="963"/>
      <c r="F391" s="963"/>
      <c r="G391" s="963"/>
      <c r="H391" s="963"/>
      <c r="I391" s="964">
        <f>+SUM(I389:J390)</f>
        <v>0</v>
      </c>
      <c r="J391" s="965"/>
    </row>
    <row r="392" spans="1:10" ht="15" customHeight="1">
      <c r="A392" s="246"/>
      <c r="B392" s="942"/>
      <c r="C392" s="942"/>
      <c r="D392" s="942"/>
      <c r="E392" s="942"/>
      <c r="F392" s="942"/>
      <c r="G392" s="942"/>
      <c r="H392" s="942"/>
      <c r="I392" s="942"/>
      <c r="J392" s="942"/>
    </row>
    <row r="393" spans="1:10" ht="15" customHeight="1" thickBot="1">
      <c r="A393" s="246"/>
      <c r="B393" s="943" t="s">
        <v>551</v>
      </c>
      <c r="C393" s="943"/>
      <c r="D393" s="943"/>
      <c r="E393" s="943"/>
      <c r="F393" s="943"/>
      <c r="G393" s="943"/>
      <c r="H393" s="943"/>
      <c r="I393" s="943"/>
      <c r="J393" s="943"/>
    </row>
    <row r="394" spans="1:10" ht="15" customHeight="1" thickBot="1">
      <c r="A394" s="246"/>
      <c r="B394" s="130" t="s">
        <v>534</v>
      </c>
      <c r="C394" s="975" t="s">
        <v>532</v>
      </c>
      <c r="D394" s="976"/>
      <c r="E394" s="976"/>
      <c r="F394" s="976"/>
      <c r="G394" s="976"/>
      <c r="H394" s="976"/>
      <c r="I394" s="975" t="s">
        <v>533</v>
      </c>
      <c r="J394" s="977"/>
    </row>
    <row r="395" spans="1:10" ht="15" customHeight="1" thickTop="1">
      <c r="A395" s="246"/>
      <c r="B395" s="131" t="s">
        <v>335</v>
      </c>
      <c r="C395" s="972"/>
      <c r="D395" s="973"/>
      <c r="E395" s="973"/>
      <c r="F395" s="973"/>
      <c r="G395" s="973"/>
      <c r="H395" s="973"/>
      <c r="I395" s="970">
        <v>0</v>
      </c>
      <c r="J395" s="974"/>
    </row>
    <row r="396" spans="1:10" ht="15" customHeight="1" thickBot="1">
      <c r="A396" s="246"/>
      <c r="B396" s="133"/>
      <c r="C396" s="958"/>
      <c r="D396" s="959"/>
      <c r="E396" s="959"/>
      <c r="F396" s="959"/>
      <c r="G396" s="959"/>
      <c r="H396" s="959"/>
      <c r="I396" s="960">
        <v>0</v>
      </c>
      <c r="J396" s="961"/>
    </row>
    <row r="397" spans="1:10" ht="15" customHeight="1" thickBot="1" thickTop="1">
      <c r="A397" s="246"/>
      <c r="B397" s="197"/>
      <c r="C397" s="962" t="s">
        <v>370</v>
      </c>
      <c r="D397" s="963"/>
      <c r="E397" s="963"/>
      <c r="F397" s="963"/>
      <c r="G397" s="963"/>
      <c r="H397" s="963"/>
      <c r="I397" s="964">
        <f>+SUM(I395:J396)</f>
        <v>0</v>
      </c>
      <c r="J397" s="965"/>
    </row>
    <row r="398" spans="1:10" ht="15" customHeight="1">
      <c r="A398" s="246"/>
      <c r="B398" s="942"/>
      <c r="C398" s="942"/>
      <c r="D398" s="942"/>
      <c r="E398" s="942"/>
      <c r="F398" s="942"/>
      <c r="G398" s="942"/>
      <c r="H398" s="942"/>
      <c r="I398" s="942"/>
      <c r="J398" s="942"/>
    </row>
    <row r="399" spans="1:10" ht="15" customHeight="1">
      <c r="A399" s="6"/>
      <c r="B399" s="6"/>
      <c r="C399" s="6"/>
      <c r="D399" s="6"/>
      <c r="E399" s="6"/>
      <c r="F399" s="6"/>
      <c r="G399" s="6"/>
      <c r="H399" s="6"/>
      <c r="I399" s="6"/>
      <c r="J399" s="6"/>
    </row>
    <row r="400" spans="1:10" ht="15" customHeight="1">
      <c r="A400" s="6"/>
      <c r="B400" s="6"/>
      <c r="C400" s="6"/>
      <c r="D400" s="6"/>
      <c r="E400" s="6"/>
      <c r="F400" s="6"/>
      <c r="G400" s="6"/>
      <c r="H400" s="6"/>
      <c r="I400" s="6"/>
      <c r="J400" s="6"/>
    </row>
    <row r="401" spans="1:10" ht="15" customHeight="1">
      <c r="A401" s="6"/>
      <c r="B401" s="6"/>
      <c r="C401" s="6"/>
      <c r="D401" s="6"/>
      <c r="E401" s="6"/>
      <c r="F401" s="6"/>
      <c r="G401" s="6"/>
      <c r="H401" s="6"/>
      <c r="I401" s="6"/>
      <c r="J401" s="6"/>
    </row>
    <row r="402" spans="1:10" ht="15" customHeight="1">
      <c r="A402" s="6"/>
      <c r="B402" s="6"/>
      <c r="C402" s="6"/>
      <c r="D402" s="6"/>
      <c r="E402" s="6"/>
      <c r="F402" s="6"/>
      <c r="G402" s="6"/>
      <c r="H402" s="6"/>
      <c r="I402" s="6"/>
      <c r="J402" s="6"/>
    </row>
    <row r="403" spans="1:10" ht="15" customHeight="1">
      <c r="A403" s="6"/>
      <c r="B403" s="6"/>
      <c r="C403" s="6"/>
      <c r="D403" s="6"/>
      <c r="E403" s="6"/>
      <c r="F403" s="6"/>
      <c r="G403" s="6"/>
      <c r="H403" s="6"/>
      <c r="I403" s="6"/>
      <c r="J403" s="6"/>
    </row>
    <row r="404" spans="1:10" ht="15" customHeight="1">
      <c r="A404" s="6"/>
      <c r="B404" s="6"/>
      <c r="C404" s="6"/>
      <c r="D404" s="6"/>
      <c r="E404" s="6"/>
      <c r="F404" s="6"/>
      <c r="G404" s="6"/>
      <c r="H404" s="6"/>
      <c r="I404" s="6"/>
      <c r="J404" s="6"/>
    </row>
    <row r="405" spans="1:10" ht="15" customHeight="1">
      <c r="A405" s="6"/>
      <c r="B405" s="6"/>
      <c r="C405" s="6"/>
      <c r="D405" s="6"/>
      <c r="E405" s="6"/>
      <c r="F405" s="6"/>
      <c r="G405" s="6"/>
      <c r="H405" s="6"/>
      <c r="I405" s="6"/>
      <c r="J405" s="6"/>
    </row>
    <row r="406" spans="1:10" ht="15" customHeight="1">
      <c r="A406" s="6"/>
      <c r="B406" s="6"/>
      <c r="C406" s="6"/>
      <c r="D406" s="6"/>
      <c r="E406" s="6"/>
      <c r="F406" s="6"/>
      <c r="G406" s="6"/>
      <c r="H406" s="6"/>
      <c r="I406" s="6"/>
      <c r="J406" s="6"/>
    </row>
    <row r="407" spans="1:10" ht="15" customHeight="1">
      <c r="A407" s="6"/>
      <c r="B407" s="6"/>
      <c r="C407" s="6"/>
      <c r="D407" s="6"/>
      <c r="E407" s="6"/>
      <c r="F407" s="6"/>
      <c r="G407" s="6"/>
      <c r="H407" s="6"/>
      <c r="I407" s="6"/>
      <c r="J407" s="6"/>
    </row>
    <row r="408" spans="1:10" ht="15" customHeight="1">
      <c r="A408" s="6"/>
      <c r="B408" s="6"/>
      <c r="C408" s="6"/>
      <c r="D408" s="6"/>
      <c r="E408" s="6"/>
      <c r="F408" s="6"/>
      <c r="G408" s="6"/>
      <c r="H408" s="6"/>
      <c r="I408" s="6"/>
      <c r="J408" s="6"/>
    </row>
    <row r="409" spans="1:10" ht="15" customHeight="1">
      <c r="A409" s="6"/>
      <c r="B409" s="6"/>
      <c r="C409" s="6"/>
      <c r="D409" s="6"/>
      <c r="E409" s="6"/>
      <c r="F409" s="6"/>
      <c r="G409" s="6"/>
      <c r="H409" s="6"/>
      <c r="I409" s="6"/>
      <c r="J409" s="6"/>
    </row>
    <row r="410" spans="1:10" ht="15" customHeight="1">
      <c r="A410" s="6"/>
      <c r="B410" s="6"/>
      <c r="C410" s="6"/>
      <c r="D410" s="6"/>
      <c r="E410" s="6"/>
      <c r="F410" s="6"/>
      <c r="G410" s="6"/>
      <c r="H410" s="6"/>
      <c r="I410" s="6"/>
      <c r="J410" s="6"/>
    </row>
    <row r="411" spans="1:10" ht="15" customHeight="1">
      <c r="A411" s="6"/>
      <c r="B411" s="6"/>
      <c r="C411" s="6"/>
      <c r="D411" s="6"/>
      <c r="E411" s="6"/>
      <c r="F411" s="6"/>
      <c r="G411" s="6"/>
      <c r="H411" s="6"/>
      <c r="I411" s="6"/>
      <c r="J411" s="6"/>
    </row>
    <row r="412" spans="1:10" ht="15" customHeight="1">
      <c r="A412" s="6"/>
      <c r="B412" s="6"/>
      <c r="C412" s="6"/>
      <c r="D412" s="6"/>
      <c r="E412" s="6"/>
      <c r="F412" s="6"/>
      <c r="G412" s="6"/>
      <c r="H412" s="6"/>
      <c r="I412" s="6"/>
      <c r="J412" s="6"/>
    </row>
    <row r="413" spans="1:10" ht="15" customHeight="1">
      <c r="A413" s="6"/>
      <c r="B413" s="6"/>
      <c r="C413" s="6"/>
      <c r="D413" s="6"/>
      <c r="E413" s="6"/>
      <c r="F413" s="6"/>
      <c r="G413" s="6"/>
      <c r="H413" s="6"/>
      <c r="I413" s="6"/>
      <c r="J413" s="6"/>
    </row>
    <row r="414" spans="1:10" ht="15" customHeight="1">
      <c r="A414" s="6"/>
      <c r="B414" s="6"/>
      <c r="C414" s="6"/>
      <c r="D414" s="6"/>
      <c r="E414" s="6"/>
      <c r="F414" s="6"/>
      <c r="G414" s="6"/>
      <c r="H414" s="6"/>
      <c r="I414" s="6"/>
      <c r="J414" s="6"/>
    </row>
    <row r="415" spans="1:10" ht="15" customHeight="1">
      <c r="A415" s="6"/>
      <c r="B415" s="6"/>
      <c r="C415" s="6"/>
      <c r="D415" s="6"/>
      <c r="E415" s="6"/>
      <c r="F415" s="6"/>
      <c r="G415" s="6"/>
      <c r="H415" s="6"/>
      <c r="I415" s="6"/>
      <c r="J415" s="6"/>
    </row>
    <row r="416" spans="1:10" ht="15" customHeight="1">
      <c r="A416" s="6"/>
      <c r="B416" s="6"/>
      <c r="C416" s="6"/>
      <c r="D416" s="6"/>
      <c r="E416" s="6"/>
      <c r="F416" s="6"/>
      <c r="G416" s="6"/>
      <c r="H416" s="6"/>
      <c r="I416" s="6"/>
      <c r="J416" s="6"/>
    </row>
    <row r="417" spans="1:10" ht="15" customHeight="1">
      <c r="A417" s="6"/>
      <c r="B417" s="6"/>
      <c r="C417" s="6"/>
      <c r="D417" s="6"/>
      <c r="E417" s="6"/>
      <c r="F417" s="6"/>
      <c r="G417" s="6"/>
      <c r="H417" s="6"/>
      <c r="I417" s="6"/>
      <c r="J417" s="6"/>
    </row>
    <row r="418" spans="1:10" ht="15" customHeight="1">
      <c r="A418" s="6"/>
      <c r="B418" s="6"/>
      <c r="C418" s="6"/>
      <c r="D418" s="6"/>
      <c r="E418" s="6"/>
      <c r="F418" s="6"/>
      <c r="G418" s="6"/>
      <c r="H418" s="6"/>
      <c r="I418" s="6"/>
      <c r="J418" s="6"/>
    </row>
    <row r="419" spans="1:10" ht="15" customHeight="1">
      <c r="A419" s="6"/>
      <c r="B419" s="6"/>
      <c r="C419" s="6"/>
      <c r="D419" s="6"/>
      <c r="E419" s="6"/>
      <c r="F419" s="6"/>
      <c r="G419" s="6"/>
      <c r="H419" s="6"/>
      <c r="I419" s="6"/>
      <c r="J419" s="6"/>
    </row>
    <row r="420" spans="1:10" ht="15" customHeight="1">
      <c r="A420" s="6"/>
      <c r="B420" s="6"/>
      <c r="C420" s="6"/>
      <c r="D420" s="6"/>
      <c r="E420" s="6"/>
      <c r="F420" s="6"/>
      <c r="G420" s="6"/>
      <c r="H420" s="6"/>
      <c r="I420" s="6"/>
      <c r="J420" s="6"/>
    </row>
    <row r="421" spans="1:10" ht="15" customHeight="1">
      <c r="A421" s="6"/>
      <c r="B421" s="6"/>
      <c r="C421" s="6"/>
      <c r="D421" s="6"/>
      <c r="E421" s="6"/>
      <c r="F421" s="6"/>
      <c r="G421" s="6"/>
      <c r="H421" s="6"/>
      <c r="I421" s="6"/>
      <c r="J421" s="6"/>
    </row>
    <row r="422" spans="1:10" ht="15" customHeight="1">
      <c r="A422" s="6"/>
      <c r="B422" s="6"/>
      <c r="C422" s="6"/>
      <c r="D422" s="6"/>
      <c r="E422" s="6"/>
      <c r="F422" s="6"/>
      <c r="G422" s="6"/>
      <c r="H422" s="6"/>
      <c r="I422" s="6"/>
      <c r="J422" s="6"/>
    </row>
    <row r="423" spans="1:10" ht="15" customHeight="1">
      <c r="A423" s="6"/>
      <c r="B423" s="6"/>
      <c r="C423" s="6"/>
      <c r="D423" s="6"/>
      <c r="E423" s="6"/>
      <c r="F423" s="6"/>
      <c r="G423" s="6"/>
      <c r="H423" s="6"/>
      <c r="I423" s="6"/>
      <c r="J423" s="6"/>
    </row>
    <row r="424" spans="1:10" ht="15" customHeight="1">
      <c r="A424" s="6"/>
      <c r="B424" s="6"/>
      <c r="C424" s="6"/>
      <c r="D424" s="6"/>
      <c r="E424" s="6"/>
      <c r="F424" s="6"/>
      <c r="G424" s="6"/>
      <c r="H424" s="6"/>
      <c r="I424" s="6"/>
      <c r="J424" s="6"/>
    </row>
    <row r="425" spans="1:10" ht="15" customHeight="1">
      <c r="A425" s="6"/>
      <c r="B425" s="6"/>
      <c r="C425" s="6"/>
      <c r="D425" s="6"/>
      <c r="E425" s="6"/>
      <c r="F425" s="6"/>
      <c r="G425" s="6"/>
      <c r="H425" s="6"/>
      <c r="I425" s="6"/>
      <c r="J425" s="6"/>
    </row>
    <row r="426" spans="1:10" ht="15" customHeight="1">
      <c r="A426" s="6"/>
      <c r="B426" s="6"/>
      <c r="C426" s="6"/>
      <c r="D426" s="6"/>
      <c r="E426" s="6"/>
      <c r="F426" s="6"/>
      <c r="G426" s="6"/>
      <c r="H426" s="6"/>
      <c r="I426" s="6"/>
      <c r="J426" s="6"/>
    </row>
    <row r="427" spans="1:10" ht="15" customHeight="1">
      <c r="A427" s="6"/>
      <c r="B427" s="6"/>
      <c r="C427" s="6"/>
      <c r="D427" s="6"/>
      <c r="E427" s="6"/>
      <c r="F427" s="6"/>
      <c r="G427" s="6"/>
      <c r="H427" s="6"/>
      <c r="I427" s="6"/>
      <c r="J427" s="6"/>
    </row>
    <row r="428" spans="1:10" ht="15" customHeight="1">
      <c r="A428" s="6"/>
      <c r="B428" s="6"/>
      <c r="C428" s="6"/>
      <c r="D428" s="6"/>
      <c r="E428" s="6"/>
      <c r="F428" s="6"/>
      <c r="G428" s="6"/>
      <c r="H428" s="6"/>
      <c r="I428" s="6"/>
      <c r="J428" s="6"/>
    </row>
    <row r="429" spans="1:10" ht="15" customHeight="1">
      <c r="A429" s="6"/>
      <c r="B429" s="6"/>
      <c r="C429" s="6"/>
      <c r="D429" s="6"/>
      <c r="E429" s="6"/>
      <c r="F429" s="6"/>
      <c r="G429" s="6"/>
      <c r="H429" s="6"/>
      <c r="I429" s="6"/>
      <c r="J429" s="6"/>
    </row>
    <row r="430" spans="1:10" ht="15" customHeight="1">
      <c r="A430" s="6"/>
      <c r="B430" s="6"/>
      <c r="C430" s="6"/>
      <c r="D430" s="6"/>
      <c r="E430" s="6"/>
      <c r="F430" s="6"/>
      <c r="G430" s="6"/>
      <c r="H430" s="6"/>
      <c r="I430" s="6"/>
      <c r="J430" s="6"/>
    </row>
    <row r="431" spans="1:10" ht="15" customHeight="1">
      <c r="A431" s="6"/>
      <c r="B431" s="6"/>
      <c r="C431" s="6"/>
      <c r="D431" s="6"/>
      <c r="E431" s="6"/>
      <c r="F431" s="6"/>
      <c r="G431" s="6"/>
      <c r="H431" s="6"/>
      <c r="I431" s="6"/>
      <c r="J431" s="6"/>
    </row>
    <row r="432" spans="1:10" ht="15" customHeight="1">
      <c r="A432" s="6"/>
      <c r="B432" s="6"/>
      <c r="C432" s="6"/>
      <c r="D432" s="6"/>
      <c r="E432" s="6"/>
      <c r="F432" s="6"/>
      <c r="G432" s="6"/>
      <c r="H432" s="6"/>
      <c r="I432" s="6"/>
      <c r="J432" s="6"/>
    </row>
    <row r="433" spans="1:10" ht="15" customHeight="1">
      <c r="A433" s="6"/>
      <c r="B433" s="6"/>
      <c r="C433" s="6"/>
      <c r="D433" s="6"/>
      <c r="E433" s="6"/>
      <c r="F433" s="6"/>
      <c r="G433" s="6"/>
      <c r="H433" s="6"/>
      <c r="I433" s="6"/>
      <c r="J433" s="6"/>
    </row>
    <row r="434" spans="1:10" ht="15" customHeight="1">
      <c r="A434" s="6"/>
      <c r="B434" s="6"/>
      <c r="C434" s="6"/>
      <c r="D434" s="6"/>
      <c r="E434" s="6"/>
      <c r="F434" s="6"/>
      <c r="G434" s="6"/>
      <c r="H434" s="6"/>
      <c r="I434" s="6"/>
      <c r="J434" s="6"/>
    </row>
    <row r="435" spans="1:10" ht="15" customHeight="1">
      <c r="A435" s="6"/>
      <c r="B435" s="6"/>
      <c r="C435" s="6"/>
      <c r="D435" s="6"/>
      <c r="E435" s="6"/>
      <c r="F435" s="6"/>
      <c r="G435" s="6"/>
      <c r="H435" s="6"/>
      <c r="I435" s="6"/>
      <c r="J435" s="6"/>
    </row>
    <row r="436" spans="1:10" ht="15" customHeight="1">
      <c r="A436" s="6"/>
      <c r="B436" s="6"/>
      <c r="C436" s="6"/>
      <c r="D436" s="6"/>
      <c r="E436" s="6"/>
      <c r="F436" s="6"/>
      <c r="G436" s="6"/>
      <c r="H436" s="6"/>
      <c r="I436" s="6"/>
      <c r="J436" s="6"/>
    </row>
    <row r="437" spans="1:10" ht="15" customHeight="1">
      <c r="A437" s="6"/>
      <c r="B437" s="6"/>
      <c r="C437" s="6"/>
      <c r="D437" s="6"/>
      <c r="E437" s="6"/>
      <c r="F437" s="6"/>
      <c r="G437" s="6"/>
      <c r="H437" s="6"/>
      <c r="I437" s="6"/>
      <c r="J437" s="6"/>
    </row>
    <row r="438" spans="1:10" ht="15" customHeight="1">
      <c r="A438" s="6"/>
      <c r="B438" s="6"/>
      <c r="C438" s="6"/>
      <c r="D438" s="6"/>
      <c r="E438" s="6"/>
      <c r="F438" s="6"/>
      <c r="G438" s="6"/>
      <c r="H438" s="6"/>
      <c r="I438" s="6"/>
      <c r="J438" s="6"/>
    </row>
    <row r="439" spans="1:10" ht="15" customHeight="1">
      <c r="A439" s="6"/>
      <c r="B439" s="6"/>
      <c r="C439" s="6"/>
      <c r="D439" s="6"/>
      <c r="E439" s="6"/>
      <c r="F439" s="6"/>
      <c r="G439" s="6"/>
      <c r="H439" s="6"/>
      <c r="I439" s="6"/>
      <c r="J439" s="6"/>
    </row>
    <row r="440" spans="1:10" ht="15" customHeight="1">
      <c r="A440" s="6"/>
      <c r="B440" s="6"/>
      <c r="C440" s="6"/>
      <c r="D440" s="6"/>
      <c r="E440" s="6"/>
      <c r="F440" s="6"/>
      <c r="G440" s="6"/>
      <c r="H440" s="6"/>
      <c r="I440" s="6"/>
      <c r="J440" s="6"/>
    </row>
    <row r="441" spans="1:10" ht="15" customHeight="1">
      <c r="A441" s="6"/>
      <c r="B441" s="6"/>
      <c r="C441" s="6"/>
      <c r="D441" s="6"/>
      <c r="E441" s="6"/>
      <c r="F441" s="6"/>
      <c r="G441" s="6"/>
      <c r="H441" s="6"/>
      <c r="I441" s="6"/>
      <c r="J441" s="6"/>
    </row>
    <row r="442" spans="1:10" ht="15" customHeight="1">
      <c r="A442" s="6"/>
      <c r="B442" s="6"/>
      <c r="C442" s="6"/>
      <c r="D442" s="6"/>
      <c r="E442" s="6"/>
      <c r="F442" s="6"/>
      <c r="G442" s="6"/>
      <c r="H442" s="6"/>
      <c r="I442" s="6"/>
      <c r="J442" s="6"/>
    </row>
    <row r="443" spans="1:10" ht="15" customHeight="1">
      <c r="A443" s="6"/>
      <c r="B443" s="6"/>
      <c r="C443" s="6"/>
      <c r="D443" s="6"/>
      <c r="E443" s="6"/>
      <c r="F443" s="6"/>
      <c r="G443" s="6"/>
      <c r="H443" s="6"/>
      <c r="I443" s="6"/>
      <c r="J443" s="6"/>
    </row>
    <row r="444" spans="1:10" ht="15" customHeight="1">
      <c r="A444" s="6"/>
      <c r="B444" s="6"/>
      <c r="C444" s="6"/>
      <c r="D444" s="6"/>
      <c r="E444" s="6"/>
      <c r="F444" s="6"/>
      <c r="G444" s="6"/>
      <c r="H444" s="6"/>
      <c r="I444" s="6"/>
      <c r="J444" s="6"/>
    </row>
    <row r="445" spans="1:10" ht="15" customHeight="1">
      <c r="A445" s="6"/>
      <c r="B445" s="6"/>
      <c r="C445" s="6"/>
      <c r="D445" s="6"/>
      <c r="E445" s="6"/>
      <c r="F445" s="6"/>
      <c r="G445" s="6"/>
      <c r="H445" s="6"/>
      <c r="I445" s="6"/>
      <c r="J445" s="6"/>
    </row>
    <row r="446" spans="1:10" ht="15" customHeight="1">
      <c r="A446" s="6"/>
      <c r="B446" s="6"/>
      <c r="C446" s="6"/>
      <c r="D446" s="6"/>
      <c r="E446" s="6"/>
      <c r="F446" s="6"/>
      <c r="G446" s="6"/>
      <c r="H446" s="6"/>
      <c r="I446" s="6"/>
      <c r="J446" s="6"/>
    </row>
    <row r="447" spans="1:10" ht="15" customHeight="1">
      <c r="A447" s="6"/>
      <c r="B447" s="6"/>
      <c r="C447" s="6"/>
      <c r="D447" s="6"/>
      <c r="E447" s="6"/>
      <c r="F447" s="6"/>
      <c r="G447" s="6"/>
      <c r="H447" s="6"/>
      <c r="I447" s="6"/>
      <c r="J447" s="6"/>
    </row>
    <row r="448" spans="1:10" ht="15" customHeight="1">
      <c r="A448" s="6"/>
      <c r="B448" s="6"/>
      <c r="C448" s="6"/>
      <c r="D448" s="6"/>
      <c r="E448" s="6"/>
      <c r="F448" s="6"/>
      <c r="G448" s="6"/>
      <c r="H448" s="6"/>
      <c r="I448" s="6"/>
      <c r="J448" s="6"/>
    </row>
    <row r="449" spans="1:10" ht="15" customHeight="1">
      <c r="A449" s="6"/>
      <c r="B449" s="6"/>
      <c r="C449" s="6"/>
      <c r="D449" s="6"/>
      <c r="E449" s="6"/>
      <c r="F449" s="6"/>
      <c r="G449" s="6"/>
      <c r="H449" s="6"/>
      <c r="I449" s="6"/>
      <c r="J449" s="6"/>
    </row>
    <row r="450" spans="1:10" ht="15" customHeight="1">
      <c r="A450" s="6"/>
      <c r="B450" s="6"/>
      <c r="C450" s="6"/>
      <c r="D450" s="6"/>
      <c r="E450" s="6"/>
      <c r="F450" s="6"/>
      <c r="G450" s="6"/>
      <c r="H450" s="6"/>
      <c r="I450" s="6"/>
      <c r="J450" s="6"/>
    </row>
    <row r="451" spans="1:10" ht="15" customHeight="1">
      <c r="A451" s="6"/>
      <c r="B451" s="6"/>
      <c r="C451" s="6"/>
      <c r="D451" s="6"/>
      <c r="E451" s="6"/>
      <c r="F451" s="6"/>
      <c r="G451" s="6"/>
      <c r="H451" s="6"/>
      <c r="I451" s="6"/>
      <c r="J451" s="6"/>
    </row>
    <row r="452" spans="1:10" ht="15" customHeight="1">
      <c r="A452" s="6"/>
      <c r="B452" s="6"/>
      <c r="C452" s="6"/>
      <c r="D452" s="6"/>
      <c r="E452" s="6"/>
      <c r="F452" s="6"/>
      <c r="G452" s="6"/>
      <c r="H452" s="6"/>
      <c r="I452" s="6"/>
      <c r="J452" s="6"/>
    </row>
    <row r="453" spans="1:10" ht="15" customHeight="1">
      <c r="A453" s="6"/>
      <c r="B453" s="6"/>
      <c r="C453" s="6"/>
      <c r="D453" s="6"/>
      <c r="E453" s="6"/>
      <c r="F453" s="6"/>
      <c r="G453" s="6"/>
      <c r="H453" s="6"/>
      <c r="I453" s="6"/>
      <c r="J453" s="6"/>
    </row>
    <row r="454" spans="1:10" ht="15" customHeight="1">
      <c r="A454" s="6"/>
      <c r="B454" s="6"/>
      <c r="C454" s="6"/>
      <c r="D454" s="6"/>
      <c r="E454" s="6"/>
      <c r="F454" s="6"/>
      <c r="G454" s="6"/>
      <c r="H454" s="6"/>
      <c r="I454" s="6"/>
      <c r="J454" s="6"/>
    </row>
    <row r="455" spans="1:10" ht="15" customHeight="1">
      <c r="A455" s="6"/>
      <c r="B455" s="6"/>
      <c r="C455" s="6"/>
      <c r="D455" s="6"/>
      <c r="E455" s="6"/>
      <c r="F455" s="6"/>
      <c r="G455" s="6"/>
      <c r="H455" s="6"/>
      <c r="I455" s="6"/>
      <c r="J455" s="6"/>
    </row>
    <row r="456" spans="1:10" ht="15" customHeight="1">
      <c r="A456" s="6"/>
      <c r="B456" s="6"/>
      <c r="C456" s="6"/>
      <c r="D456" s="6"/>
      <c r="E456" s="6"/>
      <c r="F456" s="6"/>
      <c r="G456" s="6"/>
      <c r="H456" s="6"/>
      <c r="I456" s="6"/>
      <c r="J456" s="6"/>
    </row>
    <row r="457" spans="1:10" ht="15" customHeight="1">
      <c r="A457" s="6"/>
      <c r="B457" s="6"/>
      <c r="C457" s="6"/>
      <c r="D457" s="6"/>
      <c r="E457" s="6"/>
      <c r="F457" s="6"/>
      <c r="G457" s="6"/>
      <c r="H457" s="6"/>
      <c r="I457" s="6"/>
      <c r="J457" s="6"/>
    </row>
    <row r="458" spans="1:10" ht="15" customHeight="1">
      <c r="A458" s="6"/>
      <c r="B458" s="6"/>
      <c r="C458" s="6"/>
      <c r="D458" s="6"/>
      <c r="E458" s="6"/>
      <c r="F458" s="6"/>
      <c r="G458" s="6"/>
      <c r="H458" s="6"/>
      <c r="I458" s="6"/>
      <c r="J458" s="6"/>
    </row>
    <row r="459" spans="1:10" ht="15" customHeight="1">
      <c r="A459" s="6"/>
      <c r="B459" s="6"/>
      <c r="C459" s="6"/>
      <c r="D459" s="6"/>
      <c r="E459" s="6"/>
      <c r="F459" s="6"/>
      <c r="G459" s="6"/>
      <c r="H459" s="6"/>
      <c r="I459" s="6"/>
      <c r="J459" s="6"/>
    </row>
    <row r="460" spans="1:10" ht="15" customHeight="1">
      <c r="A460" s="6"/>
      <c r="B460" s="6"/>
      <c r="C460" s="6"/>
      <c r="D460" s="6"/>
      <c r="E460" s="6"/>
      <c r="F460" s="6"/>
      <c r="G460" s="6"/>
      <c r="H460" s="6"/>
      <c r="I460" s="6"/>
      <c r="J460" s="6"/>
    </row>
    <row r="461" spans="1:10" ht="15" customHeight="1">
      <c r="A461" s="6"/>
      <c r="B461" s="6"/>
      <c r="C461" s="6"/>
      <c r="D461" s="6"/>
      <c r="E461" s="6"/>
      <c r="F461" s="6"/>
      <c r="G461" s="6"/>
      <c r="H461" s="6"/>
      <c r="I461" s="6"/>
      <c r="J461" s="6"/>
    </row>
    <row r="462" spans="1:10" ht="15" customHeight="1">
      <c r="A462" s="6"/>
      <c r="B462" s="6"/>
      <c r="C462" s="6"/>
      <c r="D462" s="6"/>
      <c r="E462" s="6"/>
      <c r="F462" s="6"/>
      <c r="G462" s="6"/>
      <c r="H462" s="6"/>
      <c r="I462" s="6"/>
      <c r="J462" s="6"/>
    </row>
    <row r="463" spans="1:10" ht="15" customHeight="1">
      <c r="A463" s="6"/>
      <c r="B463" s="6"/>
      <c r="C463" s="6"/>
      <c r="D463" s="6"/>
      <c r="E463" s="6"/>
      <c r="F463" s="6"/>
      <c r="G463" s="6"/>
      <c r="H463" s="6"/>
      <c r="I463" s="6"/>
      <c r="J463" s="6"/>
    </row>
    <row r="464" spans="1:10" ht="15" customHeight="1">
      <c r="A464" s="6"/>
      <c r="B464" s="6"/>
      <c r="C464" s="6"/>
      <c r="D464" s="6"/>
      <c r="E464" s="6"/>
      <c r="F464" s="6"/>
      <c r="G464" s="6"/>
      <c r="H464" s="6"/>
      <c r="I464" s="6"/>
      <c r="J464" s="6"/>
    </row>
    <row r="465" spans="1:10" ht="15" customHeight="1">
      <c r="A465" s="6"/>
      <c r="B465" s="6"/>
      <c r="C465" s="6"/>
      <c r="D465" s="6"/>
      <c r="E465" s="6"/>
      <c r="F465" s="6"/>
      <c r="G465" s="6"/>
      <c r="H465" s="6"/>
      <c r="I465" s="6"/>
      <c r="J465" s="6"/>
    </row>
    <row r="466" spans="1:10" ht="15" customHeight="1">
      <c r="A466" s="6"/>
      <c r="B466" s="6"/>
      <c r="C466" s="6"/>
      <c r="D466" s="6"/>
      <c r="E466" s="6"/>
      <c r="F466" s="6"/>
      <c r="G466" s="6"/>
      <c r="H466" s="6"/>
      <c r="I466" s="6"/>
      <c r="J466" s="6"/>
    </row>
    <row r="467" spans="1:10" ht="15" customHeight="1">
      <c r="A467" s="6"/>
      <c r="B467" s="6"/>
      <c r="C467" s="6"/>
      <c r="D467" s="6"/>
      <c r="E467" s="6"/>
      <c r="F467" s="6"/>
      <c r="G467" s="6"/>
      <c r="H467" s="6"/>
      <c r="I467" s="6"/>
      <c r="J467" s="6"/>
    </row>
    <row r="468" spans="1:10" ht="15" customHeight="1">
      <c r="A468" s="6"/>
      <c r="B468" s="6"/>
      <c r="C468" s="6"/>
      <c r="D468" s="6"/>
      <c r="E468" s="6"/>
      <c r="F468" s="6"/>
      <c r="G468" s="6"/>
      <c r="H468" s="6"/>
      <c r="I468" s="6"/>
      <c r="J468" s="6"/>
    </row>
    <row r="469" spans="1:10" ht="15" customHeight="1">
      <c r="A469" s="6"/>
      <c r="B469" s="6"/>
      <c r="C469" s="6"/>
      <c r="D469" s="6"/>
      <c r="E469" s="6"/>
      <c r="F469" s="6"/>
      <c r="G469" s="6"/>
      <c r="H469" s="6"/>
      <c r="I469" s="6"/>
      <c r="J469" s="6"/>
    </row>
    <row r="470" spans="1:10" ht="15" customHeight="1">
      <c r="A470" s="6"/>
      <c r="B470" s="6"/>
      <c r="C470" s="6"/>
      <c r="D470" s="6"/>
      <c r="E470" s="6"/>
      <c r="F470" s="6"/>
      <c r="G470" s="6"/>
      <c r="H470" s="6"/>
      <c r="I470" s="6"/>
      <c r="J470" s="6"/>
    </row>
    <row r="471" spans="1:10" ht="15" customHeight="1">
      <c r="A471" s="6"/>
      <c r="B471" s="6"/>
      <c r="C471" s="6"/>
      <c r="D471" s="6"/>
      <c r="E471" s="6"/>
      <c r="F471" s="6"/>
      <c r="G471" s="6"/>
      <c r="H471" s="6"/>
      <c r="I471" s="6"/>
      <c r="J471" s="6"/>
    </row>
    <row r="472" spans="1:10" ht="15" customHeight="1">
      <c r="A472" s="6"/>
      <c r="B472" s="6"/>
      <c r="C472" s="6"/>
      <c r="D472" s="6"/>
      <c r="E472" s="6"/>
      <c r="F472" s="6"/>
      <c r="G472" s="6"/>
      <c r="H472" s="6"/>
      <c r="I472" s="6"/>
      <c r="J472" s="6"/>
    </row>
    <row r="473" spans="1:10" ht="15" customHeight="1">
      <c r="A473" s="6"/>
      <c r="B473" s="6"/>
      <c r="C473" s="6"/>
      <c r="D473" s="6"/>
      <c r="E473" s="6"/>
      <c r="F473" s="6"/>
      <c r="G473" s="6"/>
      <c r="H473" s="6"/>
      <c r="I473" s="6"/>
      <c r="J473" s="6"/>
    </row>
    <row r="474" spans="1:10" ht="15" customHeight="1">
      <c r="A474" s="6"/>
      <c r="B474" s="6"/>
      <c r="C474" s="6"/>
      <c r="D474" s="6"/>
      <c r="E474" s="6"/>
      <c r="F474" s="6"/>
      <c r="G474" s="6"/>
      <c r="H474" s="6"/>
      <c r="I474" s="6"/>
      <c r="J474" s="6"/>
    </row>
    <row r="475" spans="1:10" ht="15" customHeight="1">
      <c r="A475" s="6"/>
      <c r="B475" s="6"/>
      <c r="C475" s="6"/>
      <c r="D475" s="6"/>
      <c r="E475" s="6"/>
      <c r="F475" s="6"/>
      <c r="G475" s="6"/>
      <c r="H475" s="6"/>
      <c r="I475" s="6"/>
      <c r="J475" s="6"/>
    </row>
    <row r="476" spans="1:10" ht="15" customHeight="1">
      <c r="A476" s="6"/>
      <c r="B476" s="6"/>
      <c r="C476" s="6"/>
      <c r="D476" s="6"/>
      <c r="E476" s="6"/>
      <c r="F476" s="6"/>
      <c r="G476" s="6"/>
      <c r="H476" s="6"/>
      <c r="I476" s="6"/>
      <c r="J476" s="6"/>
    </row>
    <row r="477" spans="1:10" ht="15" customHeight="1">
      <c r="A477" s="6"/>
      <c r="B477" s="6"/>
      <c r="C477" s="6"/>
      <c r="D477" s="6"/>
      <c r="E477" s="6"/>
      <c r="F477" s="6"/>
      <c r="G477" s="6"/>
      <c r="H477" s="6"/>
      <c r="I477" s="6"/>
      <c r="J477" s="6"/>
    </row>
    <row r="478" spans="1:10" ht="15" customHeight="1">
      <c r="A478" s="6"/>
      <c r="B478" s="6"/>
      <c r="C478" s="6"/>
      <c r="D478" s="6"/>
      <c r="E478" s="6"/>
      <c r="F478" s="6"/>
      <c r="G478" s="6"/>
      <c r="H478" s="6"/>
      <c r="I478" s="6"/>
      <c r="J478" s="6"/>
    </row>
    <row r="479" spans="1:10" ht="15" customHeight="1">
      <c r="A479" s="6"/>
      <c r="B479" s="6"/>
      <c r="C479" s="6"/>
      <c r="D479" s="6"/>
      <c r="E479" s="6"/>
      <c r="F479" s="6"/>
      <c r="G479" s="6"/>
      <c r="H479" s="6"/>
      <c r="I479" s="6"/>
      <c r="J479" s="6"/>
    </row>
    <row r="480" spans="1:10" ht="15" customHeight="1">
      <c r="A480" s="6"/>
      <c r="B480" s="6"/>
      <c r="C480" s="6"/>
      <c r="D480" s="6"/>
      <c r="E480" s="6"/>
      <c r="F480" s="6"/>
      <c r="G480" s="6"/>
      <c r="H480" s="6"/>
      <c r="I480" s="6"/>
      <c r="J480" s="6"/>
    </row>
    <row r="481" spans="1:10" ht="15" customHeight="1">
      <c r="A481" s="6"/>
      <c r="B481" s="6"/>
      <c r="C481" s="6"/>
      <c r="D481" s="6"/>
      <c r="E481" s="6"/>
      <c r="F481" s="6"/>
      <c r="G481" s="6"/>
      <c r="H481" s="6"/>
      <c r="I481" s="6"/>
      <c r="J481" s="6"/>
    </row>
    <row r="482" spans="1:10" ht="15" customHeight="1">
      <c r="A482" s="6"/>
      <c r="B482" s="6"/>
      <c r="C482" s="6"/>
      <c r="D482" s="6"/>
      <c r="E482" s="6"/>
      <c r="F482" s="6"/>
      <c r="G482" s="6"/>
      <c r="H482" s="6"/>
      <c r="I482" s="6"/>
      <c r="J482" s="6"/>
    </row>
    <row r="483" spans="1:10" ht="15" customHeight="1">
      <c r="A483" s="6"/>
      <c r="B483" s="6"/>
      <c r="C483" s="6"/>
      <c r="D483" s="6"/>
      <c r="E483" s="6"/>
      <c r="F483" s="6"/>
      <c r="G483" s="6"/>
      <c r="H483" s="6"/>
      <c r="I483" s="6"/>
      <c r="J483" s="6"/>
    </row>
    <row r="484" spans="1:10" ht="15" customHeight="1">
      <c r="A484" s="6"/>
      <c r="B484" s="6"/>
      <c r="C484" s="6"/>
      <c r="D484" s="6"/>
      <c r="E484" s="6"/>
      <c r="F484" s="6"/>
      <c r="G484" s="6"/>
      <c r="H484" s="6"/>
      <c r="I484" s="6"/>
      <c r="J484" s="6"/>
    </row>
    <row r="485" spans="1:10" ht="15" customHeight="1">
      <c r="A485" s="6"/>
      <c r="B485" s="6"/>
      <c r="C485" s="6"/>
      <c r="D485" s="6"/>
      <c r="E485" s="6"/>
      <c r="F485" s="6"/>
      <c r="G485" s="6"/>
      <c r="H485" s="6"/>
      <c r="I485" s="6"/>
      <c r="J485" s="6"/>
    </row>
    <row r="486" spans="1:10" ht="15" customHeight="1">
      <c r="A486" s="6"/>
      <c r="B486" s="6"/>
      <c r="C486" s="6"/>
      <c r="D486" s="6"/>
      <c r="E486" s="6"/>
      <c r="F486" s="6"/>
      <c r="G486" s="6"/>
      <c r="H486" s="6"/>
      <c r="I486" s="6"/>
      <c r="J486" s="6"/>
    </row>
    <row r="487" spans="1:10" ht="15" customHeight="1">
      <c r="A487" s="6"/>
      <c r="B487" s="6"/>
      <c r="C487" s="6"/>
      <c r="D487" s="6"/>
      <c r="E487" s="6"/>
      <c r="F487" s="6"/>
      <c r="G487" s="6"/>
      <c r="H487" s="6"/>
      <c r="I487" s="6"/>
      <c r="J487" s="6"/>
    </row>
    <row r="488" spans="1:10" ht="15" customHeight="1">
      <c r="A488" s="6"/>
      <c r="B488" s="6"/>
      <c r="C488" s="6"/>
      <c r="D488" s="6"/>
      <c r="E488" s="6"/>
      <c r="F488" s="6"/>
      <c r="G488" s="6"/>
      <c r="H488" s="6"/>
      <c r="I488" s="6"/>
      <c r="J488" s="6"/>
    </row>
    <row r="489" spans="1:10" ht="15" customHeight="1">
      <c r="A489" s="6"/>
      <c r="B489" s="6"/>
      <c r="C489" s="6"/>
      <c r="D489" s="6"/>
      <c r="E489" s="6"/>
      <c r="F489" s="6"/>
      <c r="G489" s="6"/>
      <c r="H489" s="6"/>
      <c r="I489" s="6"/>
      <c r="J489" s="6"/>
    </row>
    <row r="490" spans="1:10" ht="15" customHeight="1">
      <c r="A490" s="6"/>
      <c r="B490" s="6"/>
      <c r="C490" s="6"/>
      <c r="D490" s="6"/>
      <c r="E490" s="6"/>
      <c r="F490" s="6"/>
      <c r="G490" s="6"/>
      <c r="H490" s="6"/>
      <c r="I490" s="6"/>
      <c r="J490" s="6"/>
    </row>
    <row r="491" spans="1:10" ht="15" customHeight="1">
      <c r="A491" s="6"/>
      <c r="B491" s="6"/>
      <c r="C491" s="6"/>
      <c r="D491" s="6"/>
      <c r="E491" s="6"/>
      <c r="F491" s="6"/>
      <c r="G491" s="6"/>
      <c r="H491" s="6"/>
      <c r="I491" s="6"/>
      <c r="J491" s="6"/>
    </row>
    <row r="492" spans="1:10" ht="15" customHeight="1">
      <c r="A492" s="6"/>
      <c r="B492" s="6"/>
      <c r="C492" s="6"/>
      <c r="D492" s="6"/>
      <c r="E492" s="6"/>
      <c r="F492" s="6"/>
      <c r="G492" s="6"/>
      <c r="H492" s="6"/>
      <c r="I492" s="6"/>
      <c r="J492" s="6"/>
    </row>
    <row r="493" spans="1:10" ht="15" customHeight="1">
      <c r="A493" s="6"/>
      <c r="B493" s="6"/>
      <c r="C493" s="6"/>
      <c r="D493" s="6"/>
      <c r="E493" s="6"/>
      <c r="F493" s="6"/>
      <c r="G493" s="6"/>
      <c r="H493" s="6"/>
      <c r="I493" s="6"/>
      <c r="J493" s="6"/>
    </row>
    <row r="494" spans="1:10" ht="15" customHeight="1">
      <c r="A494" s="6"/>
      <c r="B494" s="6"/>
      <c r="C494" s="6"/>
      <c r="D494" s="6"/>
      <c r="E494" s="6"/>
      <c r="F494" s="6"/>
      <c r="G494" s="6"/>
      <c r="H494" s="6"/>
      <c r="I494" s="6"/>
      <c r="J494" s="6"/>
    </row>
    <row r="495" spans="1:10" ht="15" customHeight="1">
      <c r="A495" s="6"/>
      <c r="B495" s="6"/>
      <c r="C495" s="6"/>
      <c r="D495" s="6"/>
      <c r="E495" s="6"/>
      <c r="F495" s="6"/>
      <c r="G495" s="6"/>
      <c r="H495" s="6"/>
      <c r="I495" s="6"/>
      <c r="J495" s="6"/>
    </row>
    <row r="496" spans="1:10" ht="15" customHeight="1">
      <c r="A496" s="6"/>
      <c r="B496" s="6"/>
      <c r="C496" s="6"/>
      <c r="D496" s="6"/>
      <c r="E496" s="6"/>
      <c r="F496" s="6"/>
      <c r="G496" s="6"/>
      <c r="H496" s="6"/>
      <c r="I496" s="6"/>
      <c r="J496" s="6"/>
    </row>
    <row r="497" spans="1:10" ht="15" customHeight="1">
      <c r="A497" s="6"/>
      <c r="B497" s="6"/>
      <c r="C497" s="6"/>
      <c r="D497" s="6"/>
      <c r="E497" s="6"/>
      <c r="F497" s="6"/>
      <c r="G497" s="6"/>
      <c r="H497" s="6"/>
      <c r="I497" s="6"/>
      <c r="J497" s="6"/>
    </row>
    <row r="498" spans="1:10" ht="15" customHeight="1">
      <c r="A498" s="6"/>
      <c r="B498" s="6"/>
      <c r="C498" s="6"/>
      <c r="D498" s="6"/>
      <c r="E498" s="6"/>
      <c r="F498" s="6"/>
      <c r="G498" s="6"/>
      <c r="H498" s="6"/>
      <c r="I498" s="6"/>
      <c r="J498" s="6"/>
    </row>
    <row r="499" spans="1:10" ht="15" customHeight="1">
      <c r="A499" s="6"/>
      <c r="B499" s="6"/>
      <c r="C499" s="6"/>
      <c r="D499" s="6"/>
      <c r="E499" s="6"/>
      <c r="F499" s="6"/>
      <c r="G499" s="6"/>
      <c r="H499" s="6"/>
      <c r="I499" s="6"/>
      <c r="J499" s="6"/>
    </row>
    <row r="500" spans="1:10" ht="15" customHeight="1">
      <c r="A500" s="6"/>
      <c r="B500" s="6"/>
      <c r="C500" s="6"/>
      <c r="D500" s="6"/>
      <c r="E500" s="6"/>
      <c r="F500" s="6"/>
      <c r="G500" s="6"/>
      <c r="H500" s="6"/>
      <c r="I500" s="6"/>
      <c r="J500" s="6"/>
    </row>
    <row r="501" spans="1:10" ht="15" customHeight="1">
      <c r="A501" s="6"/>
      <c r="B501" s="6"/>
      <c r="C501" s="6"/>
      <c r="D501" s="6"/>
      <c r="E501" s="6"/>
      <c r="F501" s="6"/>
      <c r="G501" s="6"/>
      <c r="H501" s="6"/>
      <c r="I501" s="6"/>
      <c r="J501" s="6"/>
    </row>
    <row r="502" spans="1:10" ht="15" customHeight="1">
      <c r="A502" s="6"/>
      <c r="B502" s="6"/>
      <c r="C502" s="6"/>
      <c r="D502" s="6"/>
      <c r="E502" s="6"/>
      <c r="F502" s="6"/>
      <c r="G502" s="6"/>
      <c r="H502" s="6"/>
      <c r="I502" s="6"/>
      <c r="J502" s="6"/>
    </row>
    <row r="503" spans="1:10" ht="15" customHeight="1">
      <c r="A503" s="6"/>
      <c r="B503" s="6"/>
      <c r="C503" s="6"/>
      <c r="D503" s="6"/>
      <c r="E503" s="6"/>
      <c r="F503" s="6"/>
      <c r="G503" s="6"/>
      <c r="H503" s="6"/>
      <c r="I503" s="6"/>
      <c r="J503" s="6"/>
    </row>
    <row r="504" spans="1:10" ht="15" customHeight="1">
      <c r="A504" s="6"/>
      <c r="B504" s="6"/>
      <c r="C504" s="6"/>
      <c r="D504" s="6"/>
      <c r="E504" s="6"/>
      <c r="F504" s="6"/>
      <c r="G504" s="6"/>
      <c r="H504" s="6"/>
      <c r="I504" s="6"/>
      <c r="J504" s="6"/>
    </row>
    <row r="505" spans="1:10" ht="15" customHeight="1">
      <c r="A505" s="6"/>
      <c r="B505" s="6"/>
      <c r="C505" s="6"/>
      <c r="D505" s="6"/>
      <c r="E505" s="6"/>
      <c r="F505" s="6"/>
      <c r="G505" s="6"/>
      <c r="H505" s="6"/>
      <c r="I505" s="6"/>
      <c r="J505" s="6"/>
    </row>
    <row r="506" spans="1:10" ht="15" customHeight="1">
      <c r="A506" s="6"/>
      <c r="B506" s="6"/>
      <c r="C506" s="6"/>
      <c r="D506" s="6"/>
      <c r="E506" s="6"/>
      <c r="F506" s="6"/>
      <c r="G506" s="6"/>
      <c r="H506" s="6"/>
      <c r="I506" s="6"/>
      <c r="J506" s="6"/>
    </row>
    <row r="507" spans="1:10" ht="15" customHeight="1">
      <c r="A507" s="6"/>
      <c r="B507" s="6"/>
      <c r="C507" s="6"/>
      <c r="D507" s="6"/>
      <c r="E507" s="6"/>
      <c r="F507" s="6"/>
      <c r="G507" s="6"/>
      <c r="H507" s="6"/>
      <c r="I507" s="6"/>
      <c r="J507" s="6"/>
    </row>
    <row r="508" spans="1:10" ht="15" customHeight="1">
      <c r="A508" s="6"/>
      <c r="B508" s="6"/>
      <c r="C508" s="6"/>
      <c r="D508" s="6"/>
      <c r="E508" s="6"/>
      <c r="F508" s="6"/>
      <c r="G508" s="6"/>
      <c r="H508" s="6"/>
      <c r="I508" s="6"/>
      <c r="J508" s="6"/>
    </row>
    <row r="509" spans="1:10" ht="15" customHeight="1">
      <c r="A509" s="6"/>
      <c r="B509" s="6"/>
      <c r="C509" s="6"/>
      <c r="D509" s="6"/>
      <c r="E509" s="6"/>
      <c r="F509" s="6"/>
      <c r="G509" s="6"/>
      <c r="H509" s="6"/>
      <c r="I509" s="6"/>
      <c r="J509" s="6"/>
    </row>
    <row r="510" spans="1:10" ht="15" customHeight="1">
      <c r="A510" s="6"/>
      <c r="B510" s="6"/>
      <c r="C510" s="6"/>
      <c r="D510" s="6"/>
      <c r="E510" s="6"/>
      <c r="F510" s="6"/>
      <c r="G510" s="6"/>
      <c r="H510" s="6"/>
      <c r="I510" s="6"/>
      <c r="J510" s="6"/>
    </row>
    <row r="511" spans="1:10" ht="15" customHeight="1">
      <c r="A511" s="6"/>
      <c r="B511" s="6"/>
      <c r="C511" s="6"/>
      <c r="D511" s="6"/>
      <c r="E511" s="6"/>
      <c r="F511" s="6"/>
      <c r="G511" s="6"/>
      <c r="H511" s="6"/>
      <c r="I511" s="6"/>
      <c r="J511" s="6"/>
    </row>
    <row r="512" spans="1:10" ht="15" customHeight="1">
      <c r="A512" s="6"/>
      <c r="B512" s="6"/>
      <c r="C512" s="6"/>
      <c r="D512" s="6"/>
      <c r="E512" s="6"/>
      <c r="F512" s="6"/>
      <c r="G512" s="6"/>
      <c r="H512" s="6"/>
      <c r="I512" s="6"/>
      <c r="J512" s="6"/>
    </row>
    <row r="513" spans="1:10" ht="15" customHeight="1">
      <c r="A513" s="6"/>
      <c r="B513" s="6"/>
      <c r="C513" s="6"/>
      <c r="D513" s="6"/>
      <c r="E513" s="6"/>
      <c r="F513" s="6"/>
      <c r="G513" s="6"/>
      <c r="H513" s="6"/>
      <c r="I513" s="6"/>
      <c r="J513" s="6"/>
    </row>
    <row r="514" spans="1:10" ht="15" customHeight="1">
      <c r="A514" s="6"/>
      <c r="B514" s="6"/>
      <c r="C514" s="6"/>
      <c r="D514" s="6"/>
      <c r="E514" s="6"/>
      <c r="F514" s="6"/>
      <c r="G514" s="6"/>
      <c r="H514" s="6"/>
      <c r="I514" s="6"/>
      <c r="J514" s="6"/>
    </row>
    <row r="515" spans="1:10" ht="15" customHeight="1">
      <c r="A515" s="6"/>
      <c r="B515" s="6"/>
      <c r="C515" s="6"/>
      <c r="D515" s="6"/>
      <c r="E515" s="6"/>
      <c r="F515" s="6"/>
      <c r="G515" s="6"/>
      <c r="H515" s="6"/>
      <c r="I515" s="6"/>
      <c r="J515" s="6"/>
    </row>
    <row r="516" spans="1:10" ht="15" customHeight="1">
      <c r="A516" s="6"/>
      <c r="B516" s="6"/>
      <c r="C516" s="6"/>
      <c r="D516" s="6"/>
      <c r="E516" s="6"/>
      <c r="F516" s="6"/>
      <c r="G516" s="6"/>
      <c r="H516" s="6"/>
      <c r="I516" s="6"/>
      <c r="J516" s="6"/>
    </row>
    <row r="517" spans="1:10" ht="15" customHeight="1">
      <c r="A517" s="6"/>
      <c r="B517" s="6"/>
      <c r="C517" s="6"/>
      <c r="D517" s="6"/>
      <c r="E517" s="6"/>
      <c r="F517" s="6"/>
      <c r="G517" s="6"/>
      <c r="H517" s="6"/>
      <c r="I517" s="6"/>
      <c r="J517" s="6"/>
    </row>
    <row r="518" spans="1:10" ht="15" customHeight="1">
      <c r="A518" s="6"/>
      <c r="B518" s="6"/>
      <c r="C518" s="6"/>
      <c r="D518" s="6"/>
      <c r="E518" s="6"/>
      <c r="F518" s="6"/>
      <c r="G518" s="6"/>
      <c r="H518" s="6"/>
      <c r="I518" s="6"/>
      <c r="J518" s="6"/>
    </row>
    <row r="519" spans="1:10" ht="15" customHeight="1">
      <c r="A519" s="6"/>
      <c r="B519" s="6"/>
      <c r="C519" s="6"/>
      <c r="D519" s="6"/>
      <c r="E519" s="6"/>
      <c r="F519" s="6"/>
      <c r="G519" s="6"/>
      <c r="H519" s="6"/>
      <c r="I519" s="6"/>
      <c r="J519" s="6"/>
    </row>
    <row r="520" spans="1:10" ht="15" customHeight="1">
      <c r="A520" s="6"/>
      <c r="B520" s="6"/>
      <c r="C520" s="6"/>
      <c r="D520" s="6"/>
      <c r="E520" s="6"/>
      <c r="F520" s="6"/>
      <c r="G520" s="6"/>
      <c r="H520" s="6"/>
      <c r="I520" s="6"/>
      <c r="J520" s="6"/>
    </row>
    <row r="521" spans="1:10" ht="15" customHeight="1">
      <c r="A521" s="6"/>
      <c r="B521" s="6"/>
      <c r="C521" s="6"/>
      <c r="D521" s="6"/>
      <c r="E521" s="6"/>
      <c r="F521" s="6"/>
      <c r="G521" s="6"/>
      <c r="H521" s="6"/>
      <c r="I521" s="6"/>
      <c r="J521" s="6"/>
    </row>
    <row r="522" spans="1:10" ht="15" customHeight="1">
      <c r="A522" s="6"/>
      <c r="B522" s="6"/>
      <c r="C522" s="6"/>
      <c r="D522" s="6"/>
      <c r="E522" s="6"/>
      <c r="F522" s="6"/>
      <c r="G522" s="6"/>
      <c r="H522" s="6"/>
      <c r="I522" s="6"/>
      <c r="J522" s="6"/>
    </row>
    <row r="523" spans="1:10" ht="15" customHeight="1">
      <c r="A523" s="6"/>
      <c r="B523" s="6"/>
      <c r="C523" s="6"/>
      <c r="D523" s="6"/>
      <c r="E523" s="6"/>
      <c r="F523" s="6"/>
      <c r="G523" s="6"/>
      <c r="H523" s="6"/>
      <c r="I523" s="6"/>
      <c r="J523" s="6"/>
    </row>
    <row r="524" spans="1:10" ht="15" customHeight="1">
      <c r="A524" s="6"/>
      <c r="B524" s="6"/>
      <c r="C524" s="6"/>
      <c r="D524" s="6"/>
      <c r="E524" s="6"/>
      <c r="F524" s="6"/>
      <c r="G524" s="6"/>
      <c r="H524" s="6"/>
      <c r="I524" s="6"/>
      <c r="J524" s="6"/>
    </row>
    <row r="525" spans="1:10" ht="15" customHeight="1">
      <c r="A525" s="6"/>
      <c r="B525" s="6"/>
      <c r="C525" s="6"/>
      <c r="D525" s="6"/>
      <c r="E525" s="6"/>
      <c r="F525" s="6"/>
      <c r="G525" s="6"/>
      <c r="H525" s="6"/>
      <c r="I525" s="6"/>
      <c r="J525" s="6"/>
    </row>
    <row r="526" spans="1:10" ht="15" customHeight="1">
      <c r="A526" s="6"/>
      <c r="B526" s="6"/>
      <c r="C526" s="6"/>
      <c r="D526" s="6"/>
      <c r="E526" s="6"/>
      <c r="F526" s="6"/>
      <c r="G526" s="6"/>
      <c r="H526" s="6"/>
      <c r="I526" s="6"/>
      <c r="J526" s="6"/>
    </row>
    <row r="527" spans="1:10" ht="15" customHeight="1">
      <c r="A527" s="6"/>
      <c r="B527" s="6"/>
      <c r="C527" s="6"/>
      <c r="D527" s="6"/>
      <c r="E527" s="6"/>
      <c r="F527" s="6"/>
      <c r="G527" s="6"/>
      <c r="H527" s="6"/>
      <c r="I527" s="6"/>
      <c r="J527" s="6"/>
    </row>
    <row r="528" spans="1:10" ht="15" customHeight="1">
      <c r="A528" s="6"/>
      <c r="B528" s="6"/>
      <c r="C528" s="6"/>
      <c r="D528" s="6"/>
      <c r="E528" s="6"/>
      <c r="F528" s="6"/>
      <c r="G528" s="6"/>
      <c r="H528" s="6"/>
      <c r="I528" s="6"/>
      <c r="J528" s="6"/>
    </row>
    <row r="529" spans="1:10" ht="15" customHeight="1">
      <c r="A529" s="6"/>
      <c r="B529" s="6"/>
      <c r="C529" s="6"/>
      <c r="D529" s="6"/>
      <c r="E529" s="6"/>
      <c r="F529" s="6"/>
      <c r="G529" s="6"/>
      <c r="H529" s="6"/>
      <c r="I529" s="6"/>
      <c r="J529" s="6"/>
    </row>
    <row r="530" spans="1:10" ht="15" customHeight="1">
      <c r="A530" s="6"/>
      <c r="B530" s="6"/>
      <c r="C530" s="6"/>
      <c r="D530" s="6"/>
      <c r="E530" s="6"/>
      <c r="F530" s="6"/>
      <c r="G530" s="6"/>
      <c r="H530" s="6"/>
      <c r="I530" s="6"/>
      <c r="J530" s="6"/>
    </row>
    <row r="531" spans="1:10" ht="15" customHeight="1">
      <c r="A531" s="6"/>
      <c r="B531" s="6"/>
      <c r="C531" s="6"/>
      <c r="D531" s="6"/>
      <c r="E531" s="6"/>
      <c r="F531" s="6"/>
      <c r="G531" s="6"/>
      <c r="H531" s="6"/>
      <c r="I531" s="6"/>
      <c r="J531" s="6"/>
    </row>
    <row r="532" spans="1:10" ht="15" customHeight="1">
      <c r="A532" s="6"/>
      <c r="B532" s="6"/>
      <c r="C532" s="6"/>
      <c r="D532" s="6"/>
      <c r="E532" s="6"/>
      <c r="F532" s="6"/>
      <c r="G532" s="6"/>
      <c r="H532" s="6"/>
      <c r="I532" s="6"/>
      <c r="J532" s="6"/>
    </row>
    <row r="533" spans="1:10" ht="15" customHeight="1">
      <c r="A533" s="6"/>
      <c r="B533" s="6"/>
      <c r="C533" s="6"/>
      <c r="D533" s="6"/>
      <c r="E533" s="6"/>
      <c r="F533" s="6"/>
      <c r="G533" s="6"/>
      <c r="H533" s="6"/>
      <c r="I533" s="6"/>
      <c r="J533" s="6"/>
    </row>
    <row r="534" spans="1:10" ht="15" customHeight="1">
      <c r="A534" s="6"/>
      <c r="B534" s="6"/>
      <c r="C534" s="6"/>
      <c r="D534" s="6"/>
      <c r="E534" s="6"/>
      <c r="F534" s="6"/>
      <c r="G534" s="6"/>
      <c r="H534" s="6"/>
      <c r="I534" s="6"/>
      <c r="J534" s="6"/>
    </row>
    <row r="535" spans="1:10" ht="15" customHeight="1">
      <c r="A535" s="6"/>
      <c r="B535" s="6"/>
      <c r="C535" s="6"/>
      <c r="D535" s="6"/>
      <c r="E535" s="6"/>
      <c r="F535" s="6"/>
      <c r="G535" s="6"/>
      <c r="H535" s="6"/>
      <c r="I535" s="6"/>
      <c r="J535" s="6"/>
    </row>
    <row r="536" spans="1:10" ht="15" customHeight="1">
      <c r="A536" s="6"/>
      <c r="B536" s="6"/>
      <c r="C536" s="6"/>
      <c r="D536" s="6"/>
      <c r="E536" s="6"/>
      <c r="F536" s="6"/>
      <c r="G536" s="6"/>
      <c r="H536" s="6"/>
      <c r="I536" s="6"/>
      <c r="J536" s="6"/>
    </row>
    <row r="537" spans="1:10" ht="15" customHeight="1">
      <c r="A537" s="6"/>
      <c r="B537" s="6"/>
      <c r="C537" s="6"/>
      <c r="D537" s="6"/>
      <c r="E537" s="6"/>
      <c r="F537" s="6"/>
      <c r="G537" s="6"/>
      <c r="H537" s="6"/>
      <c r="I537" s="6"/>
      <c r="J537" s="6"/>
    </row>
    <row r="538" spans="1:10" ht="15" customHeight="1">
      <c r="A538" s="6"/>
      <c r="B538" s="6"/>
      <c r="C538" s="6"/>
      <c r="D538" s="6"/>
      <c r="E538" s="6"/>
      <c r="F538" s="6"/>
      <c r="G538" s="6"/>
      <c r="H538" s="6"/>
      <c r="I538" s="6"/>
      <c r="J538" s="6"/>
    </row>
    <row r="539" spans="1:10" ht="15" customHeight="1">
      <c r="A539" s="6"/>
      <c r="B539" s="6"/>
      <c r="C539" s="6"/>
      <c r="D539" s="6"/>
      <c r="E539" s="6"/>
      <c r="F539" s="6"/>
      <c r="G539" s="6"/>
      <c r="H539" s="6"/>
      <c r="I539" s="6"/>
      <c r="J539" s="6"/>
    </row>
    <row r="540" spans="1:10" ht="15" customHeight="1">
      <c r="A540" s="6"/>
      <c r="B540" s="6"/>
      <c r="C540" s="6"/>
      <c r="D540" s="6"/>
      <c r="E540" s="6"/>
      <c r="F540" s="6"/>
      <c r="G540" s="6"/>
      <c r="H540" s="6"/>
      <c r="I540" s="6"/>
      <c r="J540" s="6"/>
    </row>
    <row r="541" spans="1:10" ht="15" customHeight="1">
      <c r="A541" s="6"/>
      <c r="B541" s="6"/>
      <c r="C541" s="6"/>
      <c r="D541" s="6"/>
      <c r="E541" s="6"/>
      <c r="F541" s="6"/>
      <c r="G541" s="6"/>
      <c r="H541" s="6"/>
      <c r="I541" s="6"/>
      <c r="J541" s="6"/>
    </row>
    <row r="542" spans="1:10" ht="15" customHeight="1">
      <c r="A542" s="6"/>
      <c r="B542" s="6"/>
      <c r="C542" s="6"/>
      <c r="D542" s="6"/>
      <c r="E542" s="6"/>
      <c r="F542" s="6"/>
      <c r="G542" s="6"/>
      <c r="H542" s="6"/>
      <c r="I542" s="6"/>
      <c r="J542" s="6"/>
    </row>
    <row r="543" spans="1:10" ht="15" customHeight="1">
      <c r="A543" s="6"/>
      <c r="B543" s="6"/>
      <c r="C543" s="6"/>
      <c r="D543" s="6"/>
      <c r="E543" s="6"/>
      <c r="F543" s="6"/>
      <c r="G543" s="6"/>
      <c r="H543" s="6"/>
      <c r="I543" s="6"/>
      <c r="J543" s="6"/>
    </row>
    <row r="544" spans="1:10" ht="15" customHeight="1">
      <c r="A544" s="6"/>
      <c r="B544" s="6"/>
      <c r="C544" s="6"/>
      <c r="D544" s="6"/>
      <c r="E544" s="6"/>
      <c r="F544" s="6"/>
      <c r="G544" s="6"/>
      <c r="H544" s="6"/>
      <c r="I544" s="6"/>
      <c r="J544" s="6"/>
    </row>
    <row r="545" spans="1:10" ht="15" customHeight="1">
      <c r="A545" s="6"/>
      <c r="B545" s="6"/>
      <c r="C545" s="6"/>
      <c r="D545" s="6"/>
      <c r="E545" s="6"/>
      <c r="F545" s="6"/>
      <c r="G545" s="6"/>
      <c r="H545" s="6"/>
      <c r="I545" s="6"/>
      <c r="J545" s="6"/>
    </row>
    <row r="546" spans="1:10" ht="15" customHeight="1">
      <c r="A546" s="6"/>
      <c r="B546" s="6"/>
      <c r="C546" s="6"/>
      <c r="D546" s="6"/>
      <c r="E546" s="6"/>
      <c r="F546" s="6"/>
      <c r="G546" s="6"/>
      <c r="H546" s="6"/>
      <c r="I546" s="6"/>
      <c r="J546" s="6"/>
    </row>
    <row r="547" spans="1:10" ht="15" customHeight="1">
      <c r="A547" s="6"/>
      <c r="B547" s="6"/>
      <c r="C547" s="6"/>
      <c r="D547" s="6"/>
      <c r="E547" s="6"/>
      <c r="F547" s="6"/>
      <c r="G547" s="6"/>
      <c r="H547" s="6"/>
      <c r="I547" s="6"/>
      <c r="J547" s="6"/>
    </row>
    <row r="548" spans="1:10" ht="12.75">
      <c r="A548" s="6"/>
      <c r="B548" s="6"/>
      <c r="C548" s="6"/>
      <c r="D548" s="6"/>
      <c r="E548" s="6"/>
      <c r="F548" s="6"/>
      <c r="G548" s="6"/>
      <c r="H548" s="6"/>
      <c r="I548" s="6"/>
      <c r="J548" s="6"/>
    </row>
    <row r="549" spans="1:10" ht="12.75">
      <c r="A549" s="6"/>
      <c r="B549" s="6"/>
      <c r="C549" s="6"/>
      <c r="D549" s="6"/>
      <c r="E549" s="6"/>
      <c r="F549" s="6"/>
      <c r="G549" s="6"/>
      <c r="H549" s="6"/>
      <c r="I549" s="6"/>
      <c r="J549" s="6"/>
    </row>
    <row r="550" spans="1:10" ht="12.75">
      <c r="A550" s="6"/>
      <c r="B550" s="6"/>
      <c r="C550" s="6"/>
      <c r="D550" s="6"/>
      <c r="E550" s="6"/>
      <c r="F550" s="6"/>
      <c r="G550" s="6"/>
      <c r="H550" s="6"/>
      <c r="I550" s="6"/>
      <c r="J550" s="6"/>
    </row>
    <row r="551" spans="1:10" ht="12.75">
      <c r="A551" s="6"/>
      <c r="B551" s="6"/>
      <c r="C551" s="6"/>
      <c r="D551" s="6"/>
      <c r="E551" s="6"/>
      <c r="F551" s="6"/>
      <c r="G551" s="6"/>
      <c r="H551" s="6"/>
      <c r="I551" s="6"/>
      <c r="J551" s="6"/>
    </row>
    <row r="552" spans="1:10" ht="12.75">
      <c r="A552" s="6"/>
      <c r="B552" s="6"/>
      <c r="C552" s="6"/>
      <c r="D552" s="6"/>
      <c r="E552" s="6"/>
      <c r="F552" s="6"/>
      <c r="G552" s="6"/>
      <c r="H552" s="6"/>
      <c r="I552" s="6"/>
      <c r="J552" s="6"/>
    </row>
    <row r="553" spans="1:10" ht="12.75">
      <c r="A553" s="6"/>
      <c r="B553" s="6"/>
      <c r="C553" s="6"/>
      <c r="D553" s="6"/>
      <c r="E553" s="6"/>
      <c r="F553" s="6"/>
      <c r="G553" s="6"/>
      <c r="H553" s="6"/>
      <c r="I553" s="6"/>
      <c r="J553" s="6"/>
    </row>
    <row r="554" spans="1:10" ht="12.75">
      <c r="A554" s="6"/>
      <c r="B554" s="6"/>
      <c r="C554" s="6"/>
      <c r="D554" s="6"/>
      <c r="E554" s="6"/>
      <c r="F554" s="6"/>
      <c r="G554" s="6"/>
      <c r="H554" s="6"/>
      <c r="I554" s="6"/>
      <c r="J554" s="6"/>
    </row>
    <row r="555" spans="1:10" ht="12.75">
      <c r="A555" s="6"/>
      <c r="B555" s="6"/>
      <c r="C555" s="6"/>
      <c r="D555" s="6"/>
      <c r="E555" s="6"/>
      <c r="F555" s="6"/>
      <c r="G555" s="6"/>
      <c r="H555" s="6"/>
      <c r="I555" s="6"/>
      <c r="J555" s="6"/>
    </row>
    <row r="556" spans="1:10" ht="12.75">
      <c r="A556" s="6"/>
      <c r="B556" s="6"/>
      <c r="C556" s="6"/>
      <c r="D556" s="6"/>
      <c r="E556" s="6"/>
      <c r="F556" s="6"/>
      <c r="G556" s="6"/>
      <c r="H556" s="6"/>
      <c r="I556" s="6"/>
      <c r="J556" s="6"/>
    </row>
    <row r="557" spans="1:10" ht="12.75">
      <c r="A557" s="6"/>
      <c r="B557" s="6"/>
      <c r="C557" s="6"/>
      <c r="D557" s="6"/>
      <c r="E557" s="6"/>
      <c r="F557" s="6"/>
      <c r="G557" s="6"/>
      <c r="H557" s="6"/>
      <c r="I557" s="6"/>
      <c r="J557" s="6"/>
    </row>
    <row r="558" spans="1:10" ht="12.75">
      <c r="A558" s="6"/>
      <c r="B558" s="6"/>
      <c r="C558" s="6"/>
      <c r="D558" s="6"/>
      <c r="E558" s="6"/>
      <c r="F558" s="6"/>
      <c r="G558" s="6"/>
      <c r="H558" s="6"/>
      <c r="I558" s="6"/>
      <c r="J558" s="6"/>
    </row>
    <row r="559" spans="1:10" ht="12.75">
      <c r="A559" s="6"/>
      <c r="B559" s="6"/>
      <c r="C559" s="6"/>
      <c r="D559" s="6"/>
      <c r="E559" s="6"/>
      <c r="F559" s="6"/>
      <c r="G559" s="6"/>
      <c r="H559" s="6"/>
      <c r="I559" s="6"/>
      <c r="J559" s="6"/>
    </row>
    <row r="560" spans="1:10" ht="12.75">
      <c r="A560" s="6"/>
      <c r="B560" s="6"/>
      <c r="C560" s="6"/>
      <c r="D560" s="6"/>
      <c r="E560" s="6"/>
      <c r="F560" s="6"/>
      <c r="G560" s="6"/>
      <c r="H560" s="6"/>
      <c r="I560" s="6"/>
      <c r="J560" s="6"/>
    </row>
    <row r="561" spans="1:10" ht="12.75">
      <c r="A561" s="6"/>
      <c r="B561" s="6"/>
      <c r="C561" s="6"/>
      <c r="D561" s="6"/>
      <c r="E561" s="6"/>
      <c r="F561" s="6"/>
      <c r="G561" s="6"/>
      <c r="H561" s="6"/>
      <c r="I561" s="6"/>
      <c r="J561" s="6"/>
    </row>
    <row r="562" spans="1:10" ht="12.75">
      <c r="A562" s="6"/>
      <c r="B562" s="6"/>
      <c r="C562" s="6"/>
      <c r="D562" s="6"/>
      <c r="E562" s="6"/>
      <c r="F562" s="6"/>
      <c r="G562" s="6"/>
      <c r="H562" s="6"/>
      <c r="I562" s="6"/>
      <c r="J562" s="6"/>
    </row>
    <row r="563" spans="1:10" ht="12.75">
      <c r="A563" s="6"/>
      <c r="B563" s="6"/>
      <c r="C563" s="6"/>
      <c r="D563" s="6"/>
      <c r="E563" s="6"/>
      <c r="F563" s="6"/>
      <c r="G563" s="6"/>
      <c r="H563" s="6"/>
      <c r="I563" s="6"/>
      <c r="J563" s="6"/>
    </row>
    <row r="564" spans="1:10" ht="12.75">
      <c r="A564" s="6"/>
      <c r="B564" s="6"/>
      <c r="C564" s="6"/>
      <c r="D564" s="6"/>
      <c r="E564" s="6"/>
      <c r="F564" s="6"/>
      <c r="G564" s="6"/>
      <c r="H564" s="6"/>
      <c r="I564" s="6"/>
      <c r="J564" s="6"/>
    </row>
    <row r="565" spans="1:10" ht="12.75">
      <c r="A565" s="6"/>
      <c r="B565" s="6"/>
      <c r="C565" s="6"/>
      <c r="D565" s="6"/>
      <c r="E565" s="6"/>
      <c r="F565" s="6"/>
      <c r="G565" s="6"/>
      <c r="H565" s="6"/>
      <c r="I565" s="6"/>
      <c r="J565" s="6"/>
    </row>
    <row r="566" spans="1:10" ht="12.75">
      <c r="A566" s="6"/>
      <c r="B566" s="6"/>
      <c r="C566" s="6"/>
      <c r="D566" s="6"/>
      <c r="E566" s="6"/>
      <c r="F566" s="6"/>
      <c r="G566" s="6"/>
      <c r="H566" s="6"/>
      <c r="I566" s="6"/>
      <c r="J566" s="6"/>
    </row>
    <row r="567" spans="1:10" ht="12.75">
      <c r="A567" s="6"/>
      <c r="B567" s="6"/>
      <c r="C567" s="6"/>
      <c r="D567" s="6"/>
      <c r="E567" s="6"/>
      <c r="F567" s="6"/>
      <c r="G567" s="6"/>
      <c r="H567" s="6"/>
      <c r="I567" s="6"/>
      <c r="J567" s="6"/>
    </row>
    <row r="568" spans="1:10" ht="12.75">
      <c r="A568" s="6"/>
      <c r="B568" s="6"/>
      <c r="C568" s="6"/>
      <c r="D568" s="6"/>
      <c r="E568" s="6"/>
      <c r="F568" s="6"/>
      <c r="G568" s="6"/>
      <c r="H568" s="6"/>
      <c r="I568" s="6"/>
      <c r="J568" s="6"/>
    </row>
    <row r="569" spans="1:10" ht="12.75">
      <c r="A569" s="6"/>
      <c r="B569" s="6"/>
      <c r="C569" s="6"/>
      <c r="D569" s="6"/>
      <c r="E569" s="6"/>
      <c r="F569" s="6"/>
      <c r="G569" s="6"/>
      <c r="H569" s="6"/>
      <c r="I569" s="6"/>
      <c r="J569" s="6"/>
    </row>
    <row r="570" spans="1:10" ht="12.75">
      <c r="A570" s="6"/>
      <c r="B570" s="6"/>
      <c r="C570" s="6"/>
      <c r="D570" s="6"/>
      <c r="E570" s="6"/>
      <c r="F570" s="6"/>
      <c r="G570" s="6"/>
      <c r="H570" s="6"/>
      <c r="I570" s="6"/>
      <c r="J570" s="6"/>
    </row>
    <row r="571" spans="1:10" ht="12.75">
      <c r="A571" s="6"/>
      <c r="B571" s="6"/>
      <c r="C571" s="6"/>
      <c r="D571" s="6"/>
      <c r="E571" s="6"/>
      <c r="F571" s="6"/>
      <c r="G571" s="6"/>
      <c r="H571" s="6"/>
      <c r="I571" s="6"/>
      <c r="J571" s="6"/>
    </row>
    <row r="572" spans="1:10" ht="12.75">
      <c r="A572" s="6"/>
      <c r="B572" s="6"/>
      <c r="C572" s="6"/>
      <c r="D572" s="6"/>
      <c r="E572" s="6"/>
      <c r="F572" s="6"/>
      <c r="G572" s="6"/>
      <c r="H572" s="6"/>
      <c r="I572" s="6"/>
      <c r="J572" s="6"/>
    </row>
    <row r="573" spans="1:10" ht="12.75">
      <c r="A573" s="6"/>
      <c r="B573" s="6"/>
      <c r="C573" s="6"/>
      <c r="D573" s="6"/>
      <c r="E573" s="6"/>
      <c r="F573" s="6"/>
      <c r="G573" s="6"/>
      <c r="H573" s="6"/>
      <c r="I573" s="6"/>
      <c r="J573" s="6"/>
    </row>
    <row r="574" spans="1:10" ht="12.75">
      <c r="A574" s="6"/>
      <c r="B574" s="6"/>
      <c r="C574" s="6"/>
      <c r="D574" s="6"/>
      <c r="E574" s="6"/>
      <c r="F574" s="6"/>
      <c r="G574" s="6"/>
      <c r="H574" s="6"/>
      <c r="I574" s="6"/>
      <c r="J574" s="6"/>
    </row>
    <row r="575" spans="1:10" ht="12.75">
      <c r="A575" s="6"/>
      <c r="B575" s="6"/>
      <c r="C575" s="6"/>
      <c r="D575" s="6"/>
      <c r="E575" s="6"/>
      <c r="F575" s="6"/>
      <c r="G575" s="6"/>
      <c r="H575" s="6"/>
      <c r="I575" s="6"/>
      <c r="J575" s="6"/>
    </row>
    <row r="576" spans="1:10" ht="12.75">
      <c r="A576" s="6"/>
      <c r="B576" s="6"/>
      <c r="C576" s="6"/>
      <c r="D576" s="6"/>
      <c r="E576" s="6"/>
      <c r="F576" s="6"/>
      <c r="G576" s="6"/>
      <c r="H576" s="6"/>
      <c r="I576" s="6"/>
      <c r="J576" s="6"/>
    </row>
    <row r="577" spans="1:10" ht="12.75">
      <c r="A577" s="6"/>
      <c r="B577" s="6"/>
      <c r="C577" s="6"/>
      <c r="D577" s="6"/>
      <c r="E577" s="6"/>
      <c r="F577" s="6"/>
      <c r="G577" s="6"/>
      <c r="H577" s="6"/>
      <c r="I577" s="6"/>
      <c r="J577" s="6"/>
    </row>
    <row r="578" spans="1:10" ht="12.75">
      <c r="A578" s="6"/>
      <c r="B578" s="6"/>
      <c r="C578" s="6"/>
      <c r="D578" s="6"/>
      <c r="E578" s="6"/>
      <c r="F578" s="6"/>
      <c r="G578" s="6"/>
      <c r="H578" s="6"/>
      <c r="I578" s="6"/>
      <c r="J578" s="6"/>
    </row>
    <row r="579" spans="1:10" ht="12.75">
      <c r="A579" s="6"/>
      <c r="B579" s="6"/>
      <c r="C579" s="6"/>
      <c r="D579" s="6"/>
      <c r="E579" s="6"/>
      <c r="F579" s="6"/>
      <c r="G579" s="6"/>
      <c r="H579" s="6"/>
      <c r="I579" s="6"/>
      <c r="J579" s="6"/>
    </row>
    <row r="580" spans="1:10" ht="12.75">
      <c r="A580" s="6"/>
      <c r="B580" s="6"/>
      <c r="C580" s="6"/>
      <c r="D580" s="6"/>
      <c r="E580" s="6"/>
      <c r="F580" s="6"/>
      <c r="G580" s="6"/>
      <c r="H580" s="6"/>
      <c r="I580" s="6"/>
      <c r="J580" s="6"/>
    </row>
    <row r="581" spans="1:10" ht="12.75">
      <c r="A581" s="6"/>
      <c r="B581" s="6"/>
      <c r="C581" s="6"/>
      <c r="D581" s="6"/>
      <c r="E581" s="6"/>
      <c r="F581" s="6"/>
      <c r="G581" s="6"/>
      <c r="H581" s="6"/>
      <c r="I581" s="6"/>
      <c r="J581" s="6"/>
    </row>
    <row r="582" spans="1:10" ht="12.75">
      <c r="A582" s="6"/>
      <c r="B582" s="6"/>
      <c r="C582" s="6"/>
      <c r="D582" s="6"/>
      <c r="E582" s="6"/>
      <c r="F582" s="6"/>
      <c r="G582" s="6"/>
      <c r="H582" s="6"/>
      <c r="I582" s="6"/>
      <c r="J582" s="6"/>
    </row>
    <row r="583" spans="1:10" ht="12.75">
      <c r="A583" s="6"/>
      <c r="B583" s="6"/>
      <c r="C583" s="6"/>
      <c r="D583" s="6"/>
      <c r="E583" s="6"/>
      <c r="F583" s="6"/>
      <c r="G583" s="6"/>
      <c r="H583" s="6"/>
      <c r="I583" s="6"/>
      <c r="J583" s="6"/>
    </row>
    <row r="584" spans="1:10" ht="12.75">
      <c r="A584" s="6"/>
      <c r="B584" s="6"/>
      <c r="C584" s="6"/>
      <c r="D584" s="6"/>
      <c r="E584" s="6"/>
      <c r="F584" s="6"/>
      <c r="G584" s="6"/>
      <c r="H584" s="6"/>
      <c r="I584" s="6"/>
      <c r="J584" s="6"/>
    </row>
    <row r="585" spans="1:10" ht="12.75">
      <c r="A585" s="6"/>
      <c r="B585" s="6"/>
      <c r="C585" s="6"/>
      <c r="D585" s="6"/>
      <c r="E585" s="6"/>
      <c r="F585" s="6"/>
      <c r="G585" s="6"/>
      <c r="H585" s="6"/>
      <c r="I585" s="6"/>
      <c r="J585" s="6"/>
    </row>
    <row r="586" spans="1:10" ht="12.75">
      <c r="A586" s="6"/>
      <c r="B586" s="6"/>
      <c r="C586" s="6"/>
      <c r="D586" s="6"/>
      <c r="E586" s="6"/>
      <c r="F586" s="6"/>
      <c r="G586" s="6"/>
      <c r="H586" s="6"/>
      <c r="I586" s="6"/>
      <c r="J586" s="6"/>
    </row>
    <row r="587" spans="1:10" ht="12.75">
      <c r="A587" s="6"/>
      <c r="B587" s="6"/>
      <c r="C587" s="6"/>
      <c r="D587" s="6"/>
      <c r="E587" s="6"/>
      <c r="F587" s="6"/>
      <c r="G587" s="6"/>
      <c r="H587" s="6"/>
      <c r="I587" s="6"/>
      <c r="J587" s="6"/>
    </row>
    <row r="588" spans="1:10" ht="12.75">
      <c r="A588" s="6"/>
      <c r="B588" s="6"/>
      <c r="C588" s="6"/>
      <c r="D588" s="6"/>
      <c r="E588" s="6"/>
      <c r="F588" s="6"/>
      <c r="G588" s="6"/>
      <c r="H588" s="6"/>
      <c r="I588" s="6"/>
      <c r="J588" s="6"/>
    </row>
    <row r="589" spans="1:10" ht="12.75">
      <c r="A589" s="6"/>
      <c r="B589" s="6"/>
      <c r="C589" s="6"/>
      <c r="D589" s="6"/>
      <c r="E589" s="6"/>
      <c r="F589" s="6"/>
      <c r="G589" s="6"/>
      <c r="H589" s="6"/>
      <c r="I589" s="6"/>
      <c r="J589" s="6"/>
    </row>
    <row r="590" spans="1:10" ht="12.75">
      <c r="A590" s="6"/>
      <c r="B590" s="6"/>
      <c r="C590" s="6"/>
      <c r="D590" s="6"/>
      <c r="E590" s="6"/>
      <c r="F590" s="6"/>
      <c r="G590" s="6"/>
      <c r="H590" s="6"/>
      <c r="I590" s="6"/>
      <c r="J590" s="6"/>
    </row>
    <row r="591" spans="1:10" ht="12.75">
      <c r="A591" s="6"/>
      <c r="B591" s="6"/>
      <c r="C591" s="6"/>
      <c r="D591" s="6"/>
      <c r="E591" s="6"/>
      <c r="F591" s="6"/>
      <c r="G591" s="6"/>
      <c r="H591" s="6"/>
      <c r="I591" s="6"/>
      <c r="J591" s="6"/>
    </row>
    <row r="592" spans="1:10" ht="12.75">
      <c r="A592" s="6"/>
      <c r="B592" s="6"/>
      <c r="C592" s="6"/>
      <c r="D592" s="6"/>
      <c r="E592" s="6"/>
      <c r="F592" s="6"/>
      <c r="G592" s="6"/>
      <c r="H592" s="6"/>
      <c r="I592" s="6"/>
      <c r="J592" s="6"/>
    </row>
    <row r="593" spans="1:10" ht="12.75">
      <c r="A593" s="6"/>
      <c r="B593" s="6"/>
      <c r="C593" s="6"/>
      <c r="D593" s="6"/>
      <c r="E593" s="6"/>
      <c r="F593" s="6"/>
      <c r="G593" s="6"/>
      <c r="H593" s="6"/>
      <c r="I593" s="6"/>
      <c r="J593" s="6"/>
    </row>
    <row r="594" spans="1:10" ht="12.75">
      <c r="A594" s="6"/>
      <c r="B594" s="6"/>
      <c r="C594" s="6"/>
      <c r="D594" s="6"/>
      <c r="E594" s="6"/>
      <c r="F594" s="6"/>
      <c r="G594" s="6"/>
      <c r="H594" s="6"/>
      <c r="I594" s="6"/>
      <c r="J594" s="6"/>
    </row>
    <row r="595" spans="1:10" ht="12.75">
      <c r="A595" s="6"/>
      <c r="B595" s="6"/>
      <c r="C595" s="6"/>
      <c r="D595" s="6"/>
      <c r="E595" s="6"/>
      <c r="F595" s="6"/>
      <c r="G595" s="6"/>
      <c r="H595" s="6"/>
      <c r="I595" s="6"/>
      <c r="J595" s="6"/>
    </row>
    <row r="596" spans="1:10" ht="12.75">
      <c r="A596" s="6"/>
      <c r="B596" s="6"/>
      <c r="C596" s="6"/>
      <c r="D596" s="6"/>
      <c r="E596" s="6"/>
      <c r="F596" s="6"/>
      <c r="G596" s="6"/>
      <c r="H596" s="6"/>
      <c r="I596" s="6"/>
      <c r="J596" s="6"/>
    </row>
    <row r="597" spans="1:10" ht="12.75">
      <c r="A597" s="6"/>
      <c r="B597" s="6"/>
      <c r="C597" s="6"/>
      <c r="D597" s="6"/>
      <c r="E597" s="6"/>
      <c r="F597" s="6"/>
      <c r="G597" s="6"/>
      <c r="H597" s="6"/>
      <c r="I597" s="6"/>
      <c r="J597" s="6"/>
    </row>
    <row r="598" spans="1:10" ht="12.75">
      <c r="A598" s="6"/>
      <c r="B598" s="6"/>
      <c r="C598" s="6"/>
      <c r="D598" s="6"/>
      <c r="E598" s="6"/>
      <c r="F598" s="6"/>
      <c r="G598" s="6"/>
      <c r="H598" s="6"/>
      <c r="I598" s="6"/>
      <c r="J598" s="6"/>
    </row>
    <row r="599" spans="1:10" ht="12.75">
      <c r="A599" s="6"/>
      <c r="B599" s="6"/>
      <c r="C599" s="6"/>
      <c r="D599" s="6"/>
      <c r="E599" s="6"/>
      <c r="F599" s="6"/>
      <c r="G599" s="6"/>
      <c r="H599" s="6"/>
      <c r="I599" s="6"/>
      <c r="J599" s="6"/>
    </row>
    <row r="600" spans="1:10" ht="12.75">
      <c r="A600" s="6"/>
      <c r="B600" s="6"/>
      <c r="C600" s="6"/>
      <c r="D600" s="6"/>
      <c r="E600" s="6"/>
      <c r="F600" s="6"/>
      <c r="G600" s="6"/>
      <c r="H600" s="6"/>
      <c r="I600" s="6"/>
      <c r="J600" s="6"/>
    </row>
    <row r="601" spans="1:10" ht="12.75">
      <c r="A601" s="6"/>
      <c r="B601" s="6"/>
      <c r="C601" s="6"/>
      <c r="D601" s="6"/>
      <c r="E601" s="6"/>
      <c r="F601" s="6"/>
      <c r="G601" s="6"/>
      <c r="H601" s="6"/>
      <c r="I601" s="6"/>
      <c r="J601" s="6"/>
    </row>
    <row r="602" spans="1:10" ht="12.75">
      <c r="A602" s="6"/>
      <c r="B602" s="6"/>
      <c r="C602" s="6"/>
      <c r="D602" s="6"/>
      <c r="E602" s="6"/>
      <c r="F602" s="6"/>
      <c r="G602" s="6"/>
      <c r="H602" s="6"/>
      <c r="I602" s="6"/>
      <c r="J602" s="6"/>
    </row>
    <row r="603" spans="1:10" ht="12.75">
      <c r="A603" s="6"/>
      <c r="B603" s="6"/>
      <c r="C603" s="6"/>
      <c r="D603" s="6"/>
      <c r="E603" s="6"/>
      <c r="F603" s="6"/>
      <c r="G603" s="6"/>
      <c r="H603" s="6"/>
      <c r="I603" s="6"/>
      <c r="J603" s="6"/>
    </row>
    <row r="604" spans="1:10" ht="12.75">
      <c r="A604" s="6"/>
      <c r="B604" s="6"/>
      <c r="C604" s="6"/>
      <c r="D604" s="6"/>
      <c r="E604" s="6"/>
      <c r="F604" s="6"/>
      <c r="G604" s="6"/>
      <c r="H604" s="6"/>
      <c r="I604" s="6"/>
      <c r="J604" s="6"/>
    </row>
    <row r="605" spans="1:10" ht="12.75">
      <c r="A605" s="6"/>
      <c r="B605" s="6"/>
      <c r="C605" s="6"/>
      <c r="D605" s="6"/>
      <c r="E605" s="6"/>
      <c r="F605" s="6"/>
      <c r="G605" s="6"/>
      <c r="H605" s="6"/>
      <c r="I605" s="6"/>
      <c r="J605" s="6"/>
    </row>
    <row r="606" spans="1:10" ht="12.75">
      <c r="A606" s="6"/>
      <c r="B606" s="6"/>
      <c r="C606" s="6"/>
      <c r="D606" s="6"/>
      <c r="E606" s="6"/>
      <c r="F606" s="6"/>
      <c r="G606" s="6"/>
      <c r="H606" s="6"/>
      <c r="I606" s="6"/>
      <c r="J606" s="6"/>
    </row>
    <row r="607" spans="1:10" ht="12.75">
      <c r="A607" s="6"/>
      <c r="B607" s="6"/>
      <c r="C607" s="6"/>
      <c r="D607" s="6"/>
      <c r="E607" s="6"/>
      <c r="F607" s="6"/>
      <c r="G607" s="6"/>
      <c r="H607" s="6"/>
      <c r="I607" s="6"/>
      <c r="J607" s="6"/>
    </row>
    <row r="608" spans="1:10" ht="12.75">
      <c r="A608" s="6"/>
      <c r="B608" s="6"/>
      <c r="C608" s="6"/>
      <c r="D608" s="6"/>
      <c r="E608" s="6"/>
      <c r="F608" s="6"/>
      <c r="G608" s="6"/>
      <c r="H608" s="6"/>
      <c r="I608" s="6"/>
      <c r="J608" s="6"/>
    </row>
    <row r="609" spans="1:10" ht="12.75">
      <c r="A609" s="6"/>
      <c r="B609" s="6"/>
      <c r="C609" s="6"/>
      <c r="D609" s="6"/>
      <c r="E609" s="6"/>
      <c r="F609" s="6"/>
      <c r="G609" s="6"/>
      <c r="H609" s="6"/>
      <c r="I609" s="6"/>
      <c r="J609" s="6"/>
    </row>
    <row r="610" spans="1:10" ht="12.75">
      <c r="A610" s="6"/>
      <c r="B610" s="6"/>
      <c r="C610" s="6"/>
      <c r="D610" s="6"/>
      <c r="E610" s="6"/>
      <c r="F610" s="6"/>
      <c r="G610" s="6"/>
      <c r="H610" s="6"/>
      <c r="I610" s="6"/>
      <c r="J610" s="6"/>
    </row>
    <row r="611" spans="1:10" ht="12.75">
      <c r="A611" s="6"/>
      <c r="B611" s="6"/>
      <c r="C611" s="6"/>
      <c r="D611" s="6"/>
      <c r="E611" s="6"/>
      <c r="F611" s="6"/>
      <c r="G611" s="6"/>
      <c r="H611" s="6"/>
      <c r="I611" s="6"/>
      <c r="J611" s="6"/>
    </row>
    <row r="612" spans="1:10" ht="12.75">
      <c r="A612" s="6"/>
      <c r="B612" s="6"/>
      <c r="C612" s="6"/>
      <c r="D612" s="6"/>
      <c r="E612" s="6"/>
      <c r="F612" s="6"/>
      <c r="G612" s="6"/>
      <c r="H612" s="6"/>
      <c r="I612" s="6"/>
      <c r="J612" s="6"/>
    </row>
    <row r="613" spans="1:10" ht="12.75">
      <c r="A613" s="6"/>
      <c r="B613" s="6"/>
      <c r="C613" s="6"/>
      <c r="D613" s="6"/>
      <c r="E613" s="6"/>
      <c r="F613" s="6"/>
      <c r="G613" s="6"/>
      <c r="H613" s="6"/>
      <c r="I613" s="6"/>
      <c r="J613" s="6"/>
    </row>
    <row r="614" spans="1:10" ht="12.75">
      <c r="A614" s="6"/>
      <c r="B614" s="6"/>
      <c r="C614" s="6"/>
      <c r="D614" s="6"/>
      <c r="E614" s="6"/>
      <c r="F614" s="6"/>
      <c r="G614" s="6"/>
      <c r="H614" s="6"/>
      <c r="I614" s="6"/>
      <c r="J614" s="6"/>
    </row>
    <row r="615" spans="1:10" ht="12.75">
      <c r="A615" s="6"/>
      <c r="B615" s="6"/>
      <c r="C615" s="6"/>
      <c r="D615" s="6"/>
      <c r="E615" s="6"/>
      <c r="F615" s="6"/>
      <c r="G615" s="6"/>
      <c r="H615" s="6"/>
      <c r="I615" s="6"/>
      <c r="J615" s="6"/>
    </row>
    <row r="616" spans="1:10" ht="12.75">
      <c r="A616" s="6"/>
      <c r="B616" s="6"/>
      <c r="C616" s="6"/>
      <c r="D616" s="6"/>
      <c r="E616" s="6"/>
      <c r="F616" s="6"/>
      <c r="G616" s="6"/>
      <c r="H616" s="6"/>
      <c r="I616" s="6"/>
      <c r="J616" s="6"/>
    </row>
    <row r="617" spans="1:10" ht="12.75">
      <c r="A617" s="6"/>
      <c r="B617" s="6"/>
      <c r="C617" s="6"/>
      <c r="D617" s="6"/>
      <c r="E617" s="6"/>
      <c r="F617" s="6"/>
      <c r="G617" s="6"/>
      <c r="H617" s="6"/>
      <c r="I617" s="6"/>
      <c r="J617" s="6"/>
    </row>
    <row r="618" spans="1:10" ht="12.75">
      <c r="A618" s="6"/>
      <c r="B618" s="6"/>
      <c r="C618" s="6"/>
      <c r="D618" s="6"/>
      <c r="E618" s="6"/>
      <c r="F618" s="6"/>
      <c r="G618" s="6"/>
      <c r="H618" s="6"/>
      <c r="I618" s="6"/>
      <c r="J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sheetData>
  <sheetProtection password="EF65" sheet="1" formatCells="0" formatRows="0" insertRows="0" deleteRows="0"/>
  <mergeCells count="614">
    <mergeCell ref="B1:J1"/>
    <mergeCell ref="B2:J2"/>
    <mergeCell ref="B3:J3"/>
    <mergeCell ref="B4:D4"/>
    <mergeCell ref="E4:F4"/>
    <mergeCell ref="H4:I4"/>
    <mergeCell ref="H5:I5"/>
    <mergeCell ref="B6:J6"/>
    <mergeCell ref="B7:J7"/>
    <mergeCell ref="B8:J8"/>
    <mergeCell ref="B278:D278"/>
    <mergeCell ref="E278:G278"/>
    <mergeCell ref="B5:D5"/>
    <mergeCell ref="E5:F5"/>
    <mergeCell ref="C13:J13"/>
    <mergeCell ref="C14:J14"/>
    <mergeCell ref="C15:J15"/>
    <mergeCell ref="B18:J18"/>
    <mergeCell ref="B9:J9"/>
    <mergeCell ref="B10:J10"/>
    <mergeCell ref="C11:J11"/>
    <mergeCell ref="C12:J12"/>
    <mergeCell ref="B16:D16"/>
    <mergeCell ref="E16:J16"/>
    <mergeCell ref="E17:J17"/>
    <mergeCell ref="G23:H23"/>
    <mergeCell ref="I23:J23"/>
    <mergeCell ref="C19:J19"/>
    <mergeCell ref="C20:J20"/>
    <mergeCell ref="B21:J21"/>
    <mergeCell ref="B22:J22"/>
    <mergeCell ref="B23:B24"/>
    <mergeCell ref="C23:F24"/>
    <mergeCell ref="C25:F25"/>
    <mergeCell ref="C26:F26"/>
    <mergeCell ref="C27:F27"/>
    <mergeCell ref="C28:F28"/>
    <mergeCell ref="B33:H33"/>
    <mergeCell ref="I33:J33"/>
    <mergeCell ref="B34:H34"/>
    <mergeCell ref="I34:J34"/>
    <mergeCell ref="C29:F29"/>
    <mergeCell ref="B30:J30"/>
    <mergeCell ref="B31:J31"/>
    <mergeCell ref="B32:H32"/>
    <mergeCell ref="I32:J32"/>
    <mergeCell ref="B37:H37"/>
    <mergeCell ref="I37:J37"/>
    <mergeCell ref="B38:J38"/>
    <mergeCell ref="B39:J39"/>
    <mergeCell ref="B35:H35"/>
    <mergeCell ref="I35:J35"/>
    <mergeCell ref="B36:H36"/>
    <mergeCell ref="I36:J36"/>
    <mergeCell ref="B44:F44"/>
    <mergeCell ref="G44:J44"/>
    <mergeCell ref="B45:F45"/>
    <mergeCell ref="G45:J45"/>
    <mergeCell ref="B40:J40"/>
    <mergeCell ref="B41:J41"/>
    <mergeCell ref="B42:J42"/>
    <mergeCell ref="B43:F43"/>
    <mergeCell ref="G43:J43"/>
    <mergeCell ref="B48:F48"/>
    <mergeCell ref="G48:J48"/>
    <mergeCell ref="B49:F49"/>
    <mergeCell ref="G49:J49"/>
    <mergeCell ref="B46:F46"/>
    <mergeCell ref="G46:J46"/>
    <mergeCell ref="B47:F47"/>
    <mergeCell ref="G47:J47"/>
    <mergeCell ref="C54:G54"/>
    <mergeCell ref="C55:G55"/>
    <mergeCell ref="C56:G56"/>
    <mergeCell ref="C57:G57"/>
    <mergeCell ref="B50:J50"/>
    <mergeCell ref="B51:J51"/>
    <mergeCell ref="B52:J52"/>
    <mergeCell ref="B53:J53"/>
    <mergeCell ref="C62:G62"/>
    <mergeCell ref="H62:J62"/>
    <mergeCell ref="C63:G63"/>
    <mergeCell ref="H63:J63"/>
    <mergeCell ref="C58:G58"/>
    <mergeCell ref="C59:G59"/>
    <mergeCell ref="B60:J60"/>
    <mergeCell ref="B61:J61"/>
    <mergeCell ref="B66:J66"/>
    <mergeCell ref="B67:J67"/>
    <mergeCell ref="B68:J68"/>
    <mergeCell ref="B69:J69"/>
    <mergeCell ref="C64:G64"/>
    <mergeCell ref="H64:J64"/>
    <mergeCell ref="C65:G65"/>
    <mergeCell ref="H65:J65"/>
    <mergeCell ref="B73:F73"/>
    <mergeCell ref="B74:F74"/>
    <mergeCell ref="B75:F75"/>
    <mergeCell ref="B76:F76"/>
    <mergeCell ref="B70:J70"/>
    <mergeCell ref="B71:F72"/>
    <mergeCell ref="G71:H71"/>
    <mergeCell ref="I71:J71"/>
    <mergeCell ref="B77:F77"/>
    <mergeCell ref="B78:F78"/>
    <mergeCell ref="B79:J79"/>
    <mergeCell ref="B80:F81"/>
    <mergeCell ref="G80:H80"/>
    <mergeCell ref="I80:J80"/>
    <mergeCell ref="B86:F86"/>
    <mergeCell ref="B87:F87"/>
    <mergeCell ref="B88:J88"/>
    <mergeCell ref="B89:J89"/>
    <mergeCell ref="B82:F82"/>
    <mergeCell ref="B83:F83"/>
    <mergeCell ref="B84:F84"/>
    <mergeCell ref="B85:F85"/>
    <mergeCell ref="B90:J90"/>
    <mergeCell ref="B91:J91"/>
    <mergeCell ref="B92:D93"/>
    <mergeCell ref="E92:F92"/>
    <mergeCell ref="G92:H92"/>
    <mergeCell ref="I92:J92"/>
    <mergeCell ref="B98:D98"/>
    <mergeCell ref="B99:D99"/>
    <mergeCell ref="B100:D100"/>
    <mergeCell ref="B101:J101"/>
    <mergeCell ref="B94:D94"/>
    <mergeCell ref="B95:D95"/>
    <mergeCell ref="B96:D96"/>
    <mergeCell ref="B97:D97"/>
    <mergeCell ref="B105:D105"/>
    <mergeCell ref="B106:D106"/>
    <mergeCell ref="B107:D107"/>
    <mergeCell ref="B108:D108"/>
    <mergeCell ref="B102:J102"/>
    <mergeCell ref="B103:D104"/>
    <mergeCell ref="E103:F103"/>
    <mergeCell ref="G103:H103"/>
    <mergeCell ref="I103:J103"/>
    <mergeCell ref="B113:J113"/>
    <mergeCell ref="B114:J114"/>
    <mergeCell ref="B115:J115"/>
    <mergeCell ref="B116:J116"/>
    <mergeCell ref="B109:D109"/>
    <mergeCell ref="B110:D110"/>
    <mergeCell ref="B111:D111"/>
    <mergeCell ref="B112:J112"/>
    <mergeCell ref="B121:J121"/>
    <mergeCell ref="B122:J122"/>
    <mergeCell ref="B123:J123"/>
    <mergeCell ref="B124:J124"/>
    <mergeCell ref="B117:J117"/>
    <mergeCell ref="B118:J118"/>
    <mergeCell ref="B119:J119"/>
    <mergeCell ref="B120:J120"/>
    <mergeCell ref="B129:J129"/>
    <mergeCell ref="B130:J130"/>
    <mergeCell ref="B131:J131"/>
    <mergeCell ref="B132:J132"/>
    <mergeCell ref="B125:J125"/>
    <mergeCell ref="B126:J126"/>
    <mergeCell ref="B127:J127"/>
    <mergeCell ref="B128:J128"/>
    <mergeCell ref="B137:J137"/>
    <mergeCell ref="B138:J138"/>
    <mergeCell ref="B139:J139"/>
    <mergeCell ref="B140:J140"/>
    <mergeCell ref="B133:J133"/>
    <mergeCell ref="B134:J134"/>
    <mergeCell ref="B135:J135"/>
    <mergeCell ref="B136:J136"/>
    <mergeCell ref="B145:J145"/>
    <mergeCell ref="B146:J146"/>
    <mergeCell ref="B147:J147"/>
    <mergeCell ref="B148:J148"/>
    <mergeCell ref="B141:J141"/>
    <mergeCell ref="B142:J142"/>
    <mergeCell ref="B143:J143"/>
    <mergeCell ref="B144:J144"/>
    <mergeCell ref="B153:J153"/>
    <mergeCell ref="B154:J154"/>
    <mergeCell ref="B155:J155"/>
    <mergeCell ref="B156:J156"/>
    <mergeCell ref="B149:J149"/>
    <mergeCell ref="B150:J150"/>
    <mergeCell ref="B151:J151"/>
    <mergeCell ref="B152:J152"/>
    <mergeCell ref="B161:J161"/>
    <mergeCell ref="B162:J162"/>
    <mergeCell ref="B163:J163"/>
    <mergeCell ref="B164:J164"/>
    <mergeCell ref="B157:J157"/>
    <mergeCell ref="B158:J158"/>
    <mergeCell ref="B159:J159"/>
    <mergeCell ref="B160:J160"/>
    <mergeCell ref="B169:J169"/>
    <mergeCell ref="B170:J170"/>
    <mergeCell ref="B171:J171"/>
    <mergeCell ref="B172:J172"/>
    <mergeCell ref="B165:J165"/>
    <mergeCell ref="B166:J166"/>
    <mergeCell ref="B167:J167"/>
    <mergeCell ref="B168:J168"/>
    <mergeCell ref="B177:J177"/>
    <mergeCell ref="B178:J178"/>
    <mergeCell ref="B179:J179"/>
    <mergeCell ref="B180:J180"/>
    <mergeCell ref="B173:J173"/>
    <mergeCell ref="B174:J174"/>
    <mergeCell ref="B175:J175"/>
    <mergeCell ref="B176:J176"/>
    <mergeCell ref="B185:J185"/>
    <mergeCell ref="B186:J186"/>
    <mergeCell ref="B187:J187"/>
    <mergeCell ref="B188:J188"/>
    <mergeCell ref="B181:J181"/>
    <mergeCell ref="B182:J182"/>
    <mergeCell ref="B183:J183"/>
    <mergeCell ref="B184:J184"/>
    <mergeCell ref="B193:J193"/>
    <mergeCell ref="B194:J194"/>
    <mergeCell ref="B196:J196"/>
    <mergeCell ref="B197:J197"/>
    <mergeCell ref="B195:J195"/>
    <mergeCell ref="B189:J189"/>
    <mergeCell ref="B190:J190"/>
    <mergeCell ref="B191:J191"/>
    <mergeCell ref="B192:J192"/>
    <mergeCell ref="B201:D201"/>
    <mergeCell ref="E201:F201"/>
    <mergeCell ref="G201:H201"/>
    <mergeCell ref="I201:J201"/>
    <mergeCell ref="B198:J198"/>
    <mergeCell ref="B199:D200"/>
    <mergeCell ref="E199:J199"/>
    <mergeCell ref="E200:F200"/>
    <mergeCell ref="G200:H200"/>
    <mergeCell ref="I200:J200"/>
    <mergeCell ref="B203:D203"/>
    <mergeCell ref="E203:F203"/>
    <mergeCell ref="G203:H203"/>
    <mergeCell ref="I203:J203"/>
    <mergeCell ref="B202:D202"/>
    <mergeCell ref="E202:F202"/>
    <mergeCell ref="G202:H202"/>
    <mergeCell ref="I202:J202"/>
    <mergeCell ref="B205:J205"/>
    <mergeCell ref="B206:J206"/>
    <mergeCell ref="B207:J207"/>
    <mergeCell ref="B208:J208"/>
    <mergeCell ref="B204:D204"/>
    <mergeCell ref="E204:F204"/>
    <mergeCell ref="G204:H204"/>
    <mergeCell ref="I204:J204"/>
    <mergeCell ref="B209:J209"/>
    <mergeCell ref="B210:J210"/>
    <mergeCell ref="B211:J211"/>
    <mergeCell ref="B212:D212"/>
    <mergeCell ref="E212:G212"/>
    <mergeCell ref="H212:J212"/>
    <mergeCell ref="B215:J215"/>
    <mergeCell ref="B216:C217"/>
    <mergeCell ref="D216:F216"/>
    <mergeCell ref="G216:J216"/>
    <mergeCell ref="B213:D213"/>
    <mergeCell ref="E213:G213"/>
    <mergeCell ref="H213:J213"/>
    <mergeCell ref="B214:D214"/>
    <mergeCell ref="E214:G214"/>
    <mergeCell ref="H214:J214"/>
    <mergeCell ref="B222:C222"/>
    <mergeCell ref="B223:C223"/>
    <mergeCell ref="B224:J224"/>
    <mergeCell ref="B225:J225"/>
    <mergeCell ref="B218:C218"/>
    <mergeCell ref="B219:C219"/>
    <mergeCell ref="B220:C220"/>
    <mergeCell ref="B221:C221"/>
    <mergeCell ref="B230:J230"/>
    <mergeCell ref="B231:J231"/>
    <mergeCell ref="B232:J232"/>
    <mergeCell ref="B234:J234"/>
    <mergeCell ref="B233:J233"/>
    <mergeCell ref="B226:J226"/>
    <mergeCell ref="B227:J227"/>
    <mergeCell ref="B228:J228"/>
    <mergeCell ref="B229:J229"/>
    <mergeCell ref="B239:J239"/>
    <mergeCell ref="B240:J240"/>
    <mergeCell ref="B241:J241"/>
    <mergeCell ref="B242:J242"/>
    <mergeCell ref="B235:J235"/>
    <mergeCell ref="B236:J236"/>
    <mergeCell ref="B237:J237"/>
    <mergeCell ref="B238:J238"/>
    <mergeCell ref="C247:H247"/>
    <mergeCell ref="I247:J247"/>
    <mergeCell ref="C248:H248"/>
    <mergeCell ref="I248:J248"/>
    <mergeCell ref="B243:J243"/>
    <mergeCell ref="B244:J244"/>
    <mergeCell ref="B245:J245"/>
    <mergeCell ref="C246:H246"/>
    <mergeCell ref="I246:J246"/>
    <mergeCell ref="B252:J252"/>
    <mergeCell ref="B253:J253"/>
    <mergeCell ref="B254:J254"/>
    <mergeCell ref="B255:J255"/>
    <mergeCell ref="C249:H249"/>
    <mergeCell ref="I249:J249"/>
    <mergeCell ref="B250:J250"/>
    <mergeCell ref="B251:J251"/>
    <mergeCell ref="B259:C259"/>
    <mergeCell ref="B260:C260"/>
    <mergeCell ref="B261:C261"/>
    <mergeCell ref="B262:C262"/>
    <mergeCell ref="B256:J256"/>
    <mergeCell ref="B257:C258"/>
    <mergeCell ref="D257:F257"/>
    <mergeCell ref="G257:J257"/>
    <mergeCell ref="G267:J267"/>
    <mergeCell ref="G268:J268"/>
    <mergeCell ref="G269:J269"/>
    <mergeCell ref="G270:J270"/>
    <mergeCell ref="B263:C263"/>
    <mergeCell ref="B264:J264"/>
    <mergeCell ref="B265:J265"/>
    <mergeCell ref="G266:J266"/>
    <mergeCell ref="G271:J271"/>
    <mergeCell ref="B273:J273"/>
    <mergeCell ref="B274:J274"/>
    <mergeCell ref="B275:D275"/>
    <mergeCell ref="E275:G275"/>
    <mergeCell ref="B272:J272"/>
    <mergeCell ref="B279:D279"/>
    <mergeCell ref="E279:G279"/>
    <mergeCell ref="B280:D280"/>
    <mergeCell ref="E280:G280"/>
    <mergeCell ref="B276:D276"/>
    <mergeCell ref="E276:G276"/>
    <mergeCell ref="B277:D277"/>
    <mergeCell ref="E277:G277"/>
    <mergeCell ref="B281:J281"/>
    <mergeCell ref="B282:J282"/>
    <mergeCell ref="B283:C283"/>
    <mergeCell ref="D283:F283"/>
    <mergeCell ref="G283:H283"/>
    <mergeCell ref="I283:J283"/>
    <mergeCell ref="B285:C285"/>
    <mergeCell ref="D285:F285"/>
    <mergeCell ref="G285:H285"/>
    <mergeCell ref="I285:J285"/>
    <mergeCell ref="B284:C284"/>
    <mergeCell ref="D284:F284"/>
    <mergeCell ref="G284:H284"/>
    <mergeCell ref="I284:J284"/>
    <mergeCell ref="B287:J287"/>
    <mergeCell ref="B288:J288"/>
    <mergeCell ref="B289:D289"/>
    <mergeCell ref="E289:G289"/>
    <mergeCell ref="B286:C286"/>
    <mergeCell ref="D286:F286"/>
    <mergeCell ref="G286:H286"/>
    <mergeCell ref="I286:J286"/>
    <mergeCell ref="B292:D292"/>
    <mergeCell ref="E292:G292"/>
    <mergeCell ref="B293:D293"/>
    <mergeCell ref="E293:G293"/>
    <mergeCell ref="B290:D290"/>
    <mergeCell ref="E290:G290"/>
    <mergeCell ref="B291:D291"/>
    <mergeCell ref="E291:G291"/>
    <mergeCell ref="I301:J301"/>
    <mergeCell ref="B296:D296"/>
    <mergeCell ref="E296:G296"/>
    <mergeCell ref="B297:D297"/>
    <mergeCell ref="E297:G297"/>
    <mergeCell ref="B298:J298"/>
    <mergeCell ref="B299:J299"/>
    <mergeCell ref="B300:D301"/>
    <mergeCell ref="E300:J300"/>
    <mergeCell ref="E301:F301"/>
    <mergeCell ref="E294:G294"/>
    <mergeCell ref="B295:D295"/>
    <mergeCell ref="E295:G295"/>
    <mergeCell ref="B302:D302"/>
    <mergeCell ref="E302:F302"/>
    <mergeCell ref="G302:H302"/>
    <mergeCell ref="G301:H301"/>
    <mergeCell ref="B294:D294"/>
    <mergeCell ref="I302:J302"/>
    <mergeCell ref="I304:J304"/>
    <mergeCell ref="B303:D303"/>
    <mergeCell ref="E303:F303"/>
    <mergeCell ref="G303:H303"/>
    <mergeCell ref="I303:J303"/>
    <mergeCell ref="B304:D304"/>
    <mergeCell ref="E304:F304"/>
    <mergeCell ref="G304:H304"/>
    <mergeCell ref="B306:J306"/>
    <mergeCell ref="B307:J307"/>
    <mergeCell ref="B308:J308"/>
    <mergeCell ref="B309:J309"/>
    <mergeCell ref="B305:D305"/>
    <mergeCell ref="E305:F305"/>
    <mergeCell ref="G305:H305"/>
    <mergeCell ref="I305:J305"/>
    <mergeCell ref="B310:B311"/>
    <mergeCell ref="C310:F310"/>
    <mergeCell ref="G310:J310"/>
    <mergeCell ref="C311:D311"/>
    <mergeCell ref="E311:F311"/>
    <mergeCell ref="G311:H311"/>
    <mergeCell ref="I311:J311"/>
    <mergeCell ref="C313:D313"/>
    <mergeCell ref="E313:F313"/>
    <mergeCell ref="G313:H313"/>
    <mergeCell ref="I313:J313"/>
    <mergeCell ref="C312:D312"/>
    <mergeCell ref="E312:F312"/>
    <mergeCell ref="G312:H312"/>
    <mergeCell ref="I312:J312"/>
    <mergeCell ref="C315:D315"/>
    <mergeCell ref="E315:F315"/>
    <mergeCell ref="G315:H315"/>
    <mergeCell ref="I315:J315"/>
    <mergeCell ref="C314:D314"/>
    <mergeCell ref="E314:F314"/>
    <mergeCell ref="G314:H314"/>
    <mergeCell ref="I314:J314"/>
    <mergeCell ref="C317:D317"/>
    <mergeCell ref="E317:F317"/>
    <mergeCell ref="G317:H317"/>
    <mergeCell ref="I317:J317"/>
    <mergeCell ref="C316:D316"/>
    <mergeCell ref="E316:F316"/>
    <mergeCell ref="G316:H316"/>
    <mergeCell ref="I316:J316"/>
    <mergeCell ref="B319:J319"/>
    <mergeCell ref="B318:J318"/>
    <mergeCell ref="B329:J329"/>
    <mergeCell ref="B320:J320"/>
    <mergeCell ref="B321:B322"/>
    <mergeCell ref="C321:F321"/>
    <mergeCell ref="G321:J321"/>
    <mergeCell ref="C322:D322"/>
    <mergeCell ref="E322:F322"/>
    <mergeCell ref="G322:H322"/>
    <mergeCell ref="I322:J322"/>
    <mergeCell ref="C324:D324"/>
    <mergeCell ref="E324:F324"/>
    <mergeCell ref="G324:H324"/>
    <mergeCell ref="I324:J324"/>
    <mergeCell ref="C323:D323"/>
    <mergeCell ref="E323:F323"/>
    <mergeCell ref="G323:H323"/>
    <mergeCell ref="I323:J323"/>
    <mergeCell ref="C340:D340"/>
    <mergeCell ref="C326:D326"/>
    <mergeCell ref="E326:F326"/>
    <mergeCell ref="G326:H326"/>
    <mergeCell ref="I326:J326"/>
    <mergeCell ref="C325:D325"/>
    <mergeCell ref="E325:F325"/>
    <mergeCell ref="G325:H325"/>
    <mergeCell ref="I325:J325"/>
    <mergeCell ref="C328:D328"/>
    <mergeCell ref="E328:F328"/>
    <mergeCell ref="G328:H328"/>
    <mergeCell ref="I328:J328"/>
    <mergeCell ref="C327:D327"/>
    <mergeCell ref="E327:F327"/>
    <mergeCell ref="G327:H327"/>
    <mergeCell ref="I327:J327"/>
    <mergeCell ref="G340:H340"/>
    <mergeCell ref="I340:J340"/>
    <mergeCell ref="B354:B355"/>
    <mergeCell ref="C354:F354"/>
    <mergeCell ref="G354:J354"/>
    <mergeCell ref="C355:D355"/>
    <mergeCell ref="E355:F355"/>
    <mergeCell ref="G355:H355"/>
    <mergeCell ref="B352:J352"/>
    <mergeCell ref="I355:J355"/>
    <mergeCell ref="B353:J353"/>
    <mergeCell ref="G341:H341"/>
    <mergeCell ref="I341:J341"/>
    <mergeCell ref="B344:J344"/>
    <mergeCell ref="B345:J345"/>
    <mergeCell ref="B346:B347"/>
    <mergeCell ref="C346:F346"/>
    <mergeCell ref="G346:J346"/>
    <mergeCell ref="B343:J343"/>
    <mergeCell ref="C341:D341"/>
    <mergeCell ref="C357:D357"/>
    <mergeCell ref="E357:F357"/>
    <mergeCell ref="G357:H357"/>
    <mergeCell ref="I357:J357"/>
    <mergeCell ref="B359:J359"/>
    <mergeCell ref="B360:J360"/>
    <mergeCell ref="B361:B362"/>
    <mergeCell ref="C356:D356"/>
    <mergeCell ref="E356:F356"/>
    <mergeCell ref="G356:H356"/>
    <mergeCell ref="I356:J356"/>
    <mergeCell ref="C363:D363"/>
    <mergeCell ref="E363:F363"/>
    <mergeCell ref="G363:H363"/>
    <mergeCell ref="I363:J363"/>
    <mergeCell ref="C361:F361"/>
    <mergeCell ref="G361:J361"/>
    <mergeCell ref="C362:D362"/>
    <mergeCell ref="C365:D365"/>
    <mergeCell ref="E365:F365"/>
    <mergeCell ref="G365:H365"/>
    <mergeCell ref="I365:J365"/>
    <mergeCell ref="C364:D364"/>
    <mergeCell ref="E364:F364"/>
    <mergeCell ref="G364:H364"/>
    <mergeCell ref="E362:F362"/>
    <mergeCell ref="G362:H362"/>
    <mergeCell ref="I362:J362"/>
    <mergeCell ref="B376:J376"/>
    <mergeCell ref="I364:J364"/>
    <mergeCell ref="B367:J367"/>
    <mergeCell ref="B368:J368"/>
    <mergeCell ref="C369:D369"/>
    <mergeCell ref="E369:F369"/>
    <mergeCell ref="G369:H369"/>
    <mergeCell ref="I369:J369"/>
    <mergeCell ref="B366:J366"/>
    <mergeCell ref="B372:J372"/>
    <mergeCell ref="B373:J373"/>
    <mergeCell ref="B374:J374"/>
    <mergeCell ref="B375:J375"/>
    <mergeCell ref="B381:C381"/>
    <mergeCell ref="D381:F381"/>
    <mergeCell ref="G381:I381"/>
    <mergeCell ref="C377:E377"/>
    <mergeCell ref="F377:H377"/>
    <mergeCell ref="I377:J378"/>
    <mergeCell ref="C378:E378"/>
    <mergeCell ref="F378:H378"/>
    <mergeCell ref="B379:J379"/>
    <mergeCell ref="B380:J380"/>
    <mergeCell ref="I397:J397"/>
    <mergeCell ref="B382:C382"/>
    <mergeCell ref="D382:F382"/>
    <mergeCell ref="G382:I382"/>
    <mergeCell ref="B383:C383"/>
    <mergeCell ref="D383:F383"/>
    <mergeCell ref="G383:I383"/>
    <mergeCell ref="C388:H388"/>
    <mergeCell ref="I388:J388"/>
    <mergeCell ref="C389:H389"/>
    <mergeCell ref="I389:J389"/>
    <mergeCell ref="B384:J384"/>
    <mergeCell ref="B385:J385"/>
    <mergeCell ref="B386:J386"/>
    <mergeCell ref="B387:J387"/>
    <mergeCell ref="B398:J398"/>
    <mergeCell ref="C395:H395"/>
    <mergeCell ref="I395:J395"/>
    <mergeCell ref="C396:H396"/>
    <mergeCell ref="I396:J396"/>
    <mergeCell ref="B358:J358"/>
    <mergeCell ref="B392:J392"/>
    <mergeCell ref="B393:J393"/>
    <mergeCell ref="C394:H394"/>
    <mergeCell ref="I394:J394"/>
    <mergeCell ref="C371:D371"/>
    <mergeCell ref="E371:F371"/>
    <mergeCell ref="G371:H371"/>
    <mergeCell ref="I371:J371"/>
    <mergeCell ref="C370:D370"/>
    <mergeCell ref="E370:F370"/>
    <mergeCell ref="G370:H370"/>
    <mergeCell ref="I370:J370"/>
    <mergeCell ref="C390:H390"/>
    <mergeCell ref="I390:J390"/>
    <mergeCell ref="C391:H391"/>
    <mergeCell ref="I391:J391"/>
    <mergeCell ref="C397:H397"/>
    <mergeCell ref="C342:D342"/>
    <mergeCell ref="E342:F342"/>
    <mergeCell ref="G342:H342"/>
    <mergeCell ref="I342:J342"/>
    <mergeCell ref="B351:J351"/>
    <mergeCell ref="E341:F341"/>
    <mergeCell ref="B337:J337"/>
    <mergeCell ref="C335:D335"/>
    <mergeCell ref="E335:F335"/>
    <mergeCell ref="G335:H335"/>
    <mergeCell ref="I335:J335"/>
    <mergeCell ref="B339:B340"/>
    <mergeCell ref="C339:F339"/>
    <mergeCell ref="G339:J339"/>
    <mergeCell ref="E340:F340"/>
    <mergeCell ref="C334:D334"/>
    <mergeCell ref="E334:F334"/>
    <mergeCell ref="G334:H334"/>
    <mergeCell ref="I334:J334"/>
    <mergeCell ref="B338:J338"/>
    <mergeCell ref="B336:J336"/>
    <mergeCell ref="B330:J330"/>
    <mergeCell ref="B331:J331"/>
    <mergeCell ref="B332:B333"/>
    <mergeCell ref="C332:F332"/>
    <mergeCell ref="G332:J332"/>
    <mergeCell ref="C333:D333"/>
    <mergeCell ref="E333:F333"/>
    <mergeCell ref="G333:H333"/>
    <mergeCell ref="I333:J333"/>
  </mergeCells>
  <printOptions horizontalCentered="1"/>
  <pageMargins left="0.1968503937007874" right="0.1968503937007874" top="0.3937007874015748" bottom="0.7874015748031497" header="0.5118110236220472" footer="0.5118110236220472"/>
  <pageSetup firstPageNumber="5" useFirstPageNumber="1" fitToHeight="10" fitToWidth="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legacyDrawing r:id="rId2"/>
</worksheet>
</file>

<file path=xl/worksheets/sheet9.xml><?xml version="1.0" encoding="utf-8"?>
<worksheet xmlns="http://schemas.openxmlformats.org/spreadsheetml/2006/main" xmlns:r="http://schemas.openxmlformats.org/officeDocument/2006/relationships">
  <sheetPr>
    <tabColor theme="9" tint="0.7999799847602844"/>
  </sheetPr>
  <dimension ref="A1:Q570"/>
  <sheetViews>
    <sheetView zoomScalePageLayoutView="0" workbookViewId="0" topLeftCell="A1">
      <selection activeCell="G114" sqref="G114:H114"/>
    </sheetView>
  </sheetViews>
  <sheetFormatPr defaultColWidth="9.140625" defaultRowHeight="12.75"/>
  <cols>
    <col min="1" max="1" width="6.7109375" style="0" customWidth="1"/>
    <col min="2" max="2" width="36.57421875" style="0" customWidth="1"/>
    <col min="3" max="3" width="6.8515625" style="0" customWidth="1"/>
    <col min="8" max="8" width="6.7109375" style="0" customWidth="1"/>
    <col min="9" max="9" width="36.57421875" style="396" customWidth="1"/>
    <col min="10" max="10" width="6.8515625" style="396" customWidth="1"/>
    <col min="11" max="12" width="9.140625" style="396" customWidth="1"/>
    <col min="13" max="13" width="6.7109375" style="396" customWidth="1"/>
    <col min="14" max="17" width="9.140625" style="486" customWidth="1"/>
    <col min="18" max="53" width="9.140625" style="487" customWidth="1"/>
  </cols>
  <sheetData>
    <row r="1" spans="1:13" ht="18">
      <c r="A1" s="393" t="s">
        <v>850</v>
      </c>
      <c r="B1" s="470" t="s">
        <v>846</v>
      </c>
      <c r="C1" s="445"/>
      <c r="D1" s="445"/>
      <c r="E1" s="445"/>
      <c r="F1" s="445"/>
      <c r="G1" s="445"/>
      <c r="H1" s="445"/>
      <c r="I1" s="446"/>
      <c r="J1" s="446"/>
      <c r="K1" s="446"/>
      <c r="L1" s="446"/>
      <c r="M1" s="446"/>
    </row>
    <row r="2" spans="1:13" ht="18">
      <c r="A2" s="445" t="s">
        <v>851</v>
      </c>
      <c r="B2" s="470" t="s">
        <v>969</v>
      </c>
      <c r="C2" s="445"/>
      <c r="D2" s="445"/>
      <c r="E2" s="445"/>
      <c r="F2" s="445"/>
      <c r="G2" s="445"/>
      <c r="H2" s="445"/>
      <c r="I2" s="446"/>
      <c r="J2" s="446"/>
      <c r="K2" s="446"/>
      <c r="L2" s="446"/>
      <c r="M2" s="446"/>
    </row>
    <row r="3" spans="1:13" ht="12.75">
      <c r="A3" s="445" t="s">
        <v>851</v>
      </c>
      <c r="B3" s="471" t="s">
        <v>847</v>
      </c>
      <c r="C3" s="445"/>
      <c r="D3" s="445"/>
      <c r="E3" s="445"/>
      <c r="F3" s="445"/>
      <c r="G3" s="445"/>
      <c r="H3" s="445"/>
      <c r="I3" s="446"/>
      <c r="J3" s="446"/>
      <c r="K3" s="446"/>
      <c r="L3" s="446"/>
      <c r="M3" s="446"/>
    </row>
    <row r="4" spans="1:13" ht="12.75">
      <c r="A4" s="445" t="s">
        <v>851</v>
      </c>
      <c r="B4" s="444" t="s">
        <v>848</v>
      </c>
      <c r="C4" s="445"/>
      <c r="D4" s="445"/>
      <c r="E4" s="445"/>
      <c r="F4" s="445"/>
      <c r="G4" s="445"/>
      <c r="H4" s="445"/>
      <c r="I4" s="446"/>
      <c r="J4" s="446"/>
      <c r="K4" s="446"/>
      <c r="L4" s="446"/>
      <c r="M4" s="446"/>
    </row>
    <row r="5" spans="1:13" ht="12.75">
      <c r="A5" s="445" t="s">
        <v>851</v>
      </c>
      <c r="B5" s="444" t="s">
        <v>849</v>
      </c>
      <c r="C5" s="445"/>
      <c r="D5" s="445"/>
      <c r="E5" s="445"/>
      <c r="F5" s="445"/>
      <c r="G5" s="445"/>
      <c r="H5" s="445"/>
      <c r="I5" s="446"/>
      <c r="J5" s="446"/>
      <c r="K5" s="446"/>
      <c r="L5" s="446"/>
      <c r="M5" s="446"/>
    </row>
    <row r="6" spans="1:13" ht="13.5" thickBot="1">
      <c r="A6" s="445" t="s">
        <v>851</v>
      </c>
      <c r="B6" s="445"/>
      <c r="C6" s="445"/>
      <c r="D6" s="445"/>
      <c r="E6" s="445"/>
      <c r="F6" s="445"/>
      <c r="G6" s="445"/>
      <c r="H6" s="445"/>
      <c r="I6" s="446"/>
      <c r="J6" s="446"/>
      <c r="K6" s="446"/>
      <c r="L6" s="446"/>
      <c r="M6" s="446"/>
    </row>
    <row r="7" spans="1:13" ht="25.5">
      <c r="A7" s="445" t="s">
        <v>851</v>
      </c>
      <c r="B7" s="473" t="s">
        <v>222</v>
      </c>
      <c r="C7" s="474"/>
      <c r="D7" s="474"/>
      <c r="E7" s="474"/>
      <c r="F7" s="474"/>
      <c r="G7" s="474"/>
      <c r="H7" s="474"/>
      <c r="I7" s="474"/>
      <c r="J7" s="450"/>
      <c r="K7" s="450"/>
      <c r="L7" s="451"/>
      <c r="M7" s="446"/>
    </row>
    <row r="8" spans="1:13" ht="0.75" customHeight="1" thickBot="1">
      <c r="A8" s="445" t="s">
        <v>851</v>
      </c>
      <c r="B8" s="475"/>
      <c r="C8" s="476"/>
      <c r="D8" s="476"/>
      <c r="E8" s="476"/>
      <c r="F8" s="476"/>
      <c r="G8" s="476"/>
      <c r="H8" s="476"/>
      <c r="I8" s="476"/>
      <c r="J8" s="452"/>
      <c r="K8" s="452"/>
      <c r="L8" s="453"/>
      <c r="M8" s="446"/>
    </row>
    <row r="9" spans="1:13" ht="0.75" customHeight="1">
      <c r="A9" s="445" t="s">
        <v>851</v>
      </c>
      <c r="B9" s="477"/>
      <c r="C9" s="474"/>
      <c r="D9" s="474"/>
      <c r="E9" s="474"/>
      <c r="F9" s="474"/>
      <c r="G9" s="478"/>
      <c r="H9" s="479"/>
      <c r="I9" s="480"/>
      <c r="J9" s="448"/>
      <c r="K9" s="448"/>
      <c r="L9" s="449"/>
      <c r="M9" s="446"/>
    </row>
    <row r="10" spans="1:13" ht="20.25">
      <c r="A10" s="445" t="s">
        <v>851</v>
      </c>
      <c r="B10" s="481" t="s">
        <v>151</v>
      </c>
      <c r="C10" s="482"/>
      <c r="D10" s="482"/>
      <c r="E10" s="482"/>
      <c r="F10" s="482"/>
      <c r="G10" s="483"/>
      <c r="H10" s="484"/>
      <c r="I10" s="485" t="s">
        <v>189</v>
      </c>
      <c r="J10" s="454"/>
      <c r="K10" s="454"/>
      <c r="L10" s="455"/>
      <c r="M10" s="446"/>
    </row>
    <row r="11" spans="1:13" ht="0.75" customHeight="1" thickBot="1">
      <c r="A11" s="445" t="s">
        <v>851</v>
      </c>
      <c r="B11" s="456"/>
      <c r="C11" s="457"/>
      <c r="D11" s="457"/>
      <c r="E11" s="457"/>
      <c r="F11" s="457"/>
      <c r="G11" s="458"/>
      <c r="H11" s="447"/>
      <c r="I11" s="456"/>
      <c r="J11" s="457"/>
      <c r="K11" s="457"/>
      <c r="L11" s="458"/>
      <c r="M11" s="446"/>
    </row>
    <row r="12" spans="1:13" ht="12.75">
      <c r="A12" s="445" t="s">
        <v>851</v>
      </c>
      <c r="B12" s="397" t="str">
        <f>'R1'!D14</f>
        <v>AKTIVA CELKEM ( ř. 02 + 03 + 07 + 12 )</v>
      </c>
      <c r="C12" s="398" t="str">
        <f>'R1'!H14</f>
        <v>001</v>
      </c>
      <c r="D12" s="399">
        <f>'R1'!I14</f>
        <v>0</v>
      </c>
      <c r="E12" s="399">
        <f>'R1'!J14</f>
        <v>0</v>
      </c>
      <c r="F12" s="399">
        <f>'R1'!K14</f>
        <v>0</v>
      </c>
      <c r="G12" s="400">
        <f>'R1'!L14</f>
        <v>0</v>
      </c>
      <c r="H12" s="408"/>
      <c r="I12" s="428" t="str">
        <f>'R1'!D30</f>
        <v>PASIVA CELKEM   ( ř. 14 + 21 + 26 )</v>
      </c>
      <c r="J12" s="438" t="str">
        <f>'R1'!H30</f>
        <v>013</v>
      </c>
      <c r="K12" s="439">
        <f>'R1'!I30</f>
        <v>0</v>
      </c>
      <c r="L12" s="440">
        <f>'R1'!K30</f>
        <v>0</v>
      </c>
      <c r="M12" s="395"/>
    </row>
    <row r="13" spans="1:13" ht="12.75">
      <c r="A13" s="445" t="s">
        <v>851</v>
      </c>
      <c r="B13" s="397" t="str">
        <f>'R1'!D15</f>
        <v>Pohledávky za upsaný základní kapitál</v>
      </c>
      <c r="C13" s="398" t="str">
        <f>'R1'!H15</f>
        <v>002</v>
      </c>
      <c r="D13" s="399">
        <f>'R1'!I15</f>
        <v>0</v>
      </c>
      <c r="E13" s="399">
        <f>'R1'!J15</f>
        <v>0</v>
      </c>
      <c r="F13" s="399">
        <f>'R1'!K15</f>
        <v>0</v>
      </c>
      <c r="G13" s="400">
        <f>'R1'!L15</f>
        <v>0</v>
      </c>
      <c r="H13" s="408"/>
      <c r="I13" s="401" t="str">
        <f>'R1'!D31</f>
        <v>Vlastní kapitál  ( ř. 15 až 19 - 20 )</v>
      </c>
      <c r="J13" s="436" t="str">
        <f>'R1'!H31</f>
        <v>014</v>
      </c>
      <c r="K13" s="402">
        <f>'R1'!I31</f>
        <v>0</v>
      </c>
      <c r="L13" s="403">
        <f>'R1'!K31</f>
        <v>0</v>
      </c>
      <c r="M13" s="395"/>
    </row>
    <row r="14" spans="1:13" ht="12.75">
      <c r="A14" s="445" t="s">
        <v>851</v>
      </c>
      <c r="B14" s="397" t="str">
        <f>'R1'!D16</f>
        <v>Dlouhodobý majetek ( ř. 04 až 06 )</v>
      </c>
      <c r="C14" s="398" t="str">
        <f>'R1'!H16</f>
        <v>003</v>
      </c>
      <c r="D14" s="399">
        <f>'R1'!I16</f>
        <v>0</v>
      </c>
      <c r="E14" s="399">
        <f>'R1'!J16</f>
        <v>0</v>
      </c>
      <c r="F14" s="399">
        <f>'R1'!K16</f>
        <v>0</v>
      </c>
      <c r="G14" s="400">
        <f>'R1'!L16</f>
        <v>0</v>
      </c>
      <c r="H14" s="408"/>
      <c r="I14" s="401" t="str">
        <f>'R1'!D32</f>
        <v>Základní kapitál</v>
      </c>
      <c r="J14" s="436" t="str">
        <f>'R1'!H32</f>
        <v>015</v>
      </c>
      <c r="K14" s="402">
        <f>'R1'!I32</f>
        <v>0</v>
      </c>
      <c r="L14" s="403">
        <f>'R1'!K32</f>
        <v>0</v>
      </c>
      <c r="M14" s="395"/>
    </row>
    <row r="15" spans="1:13" ht="12.75">
      <c r="A15" s="445" t="s">
        <v>851</v>
      </c>
      <c r="B15" s="397" t="str">
        <f>'R1'!D17</f>
        <v>Dlouhodobý  nehmotný majetek</v>
      </c>
      <c r="C15" s="398" t="str">
        <f>'R1'!H17</f>
        <v>004</v>
      </c>
      <c r="D15" s="399">
        <f>'R1'!I17</f>
        <v>0</v>
      </c>
      <c r="E15" s="399">
        <f>'R1'!J17</f>
        <v>0</v>
      </c>
      <c r="F15" s="399">
        <f>'R1'!K17</f>
        <v>0</v>
      </c>
      <c r="G15" s="400">
        <f>'R1'!L17</f>
        <v>0</v>
      </c>
      <c r="H15" s="408"/>
      <c r="I15" s="401" t="str">
        <f>'R1'!D33</f>
        <v>Ážio a kapitálové fondy</v>
      </c>
      <c r="J15" s="436" t="str">
        <f>'R1'!H33</f>
        <v>016</v>
      </c>
      <c r="K15" s="402">
        <f>'R1'!I33</f>
        <v>0</v>
      </c>
      <c r="L15" s="403">
        <f>'R1'!K33</f>
        <v>0</v>
      </c>
      <c r="M15" s="395"/>
    </row>
    <row r="16" spans="1:13" ht="12.75">
      <c r="A16" s="445" t="s">
        <v>851</v>
      </c>
      <c r="B16" s="397" t="str">
        <f>'R1'!D18</f>
        <v>Dlouhodobý hmotný majetek </v>
      </c>
      <c r="C16" s="398" t="str">
        <f>'R1'!H18</f>
        <v>005</v>
      </c>
      <c r="D16" s="399">
        <f>'R1'!I18</f>
        <v>0</v>
      </c>
      <c r="E16" s="399">
        <f>'R1'!J18</f>
        <v>0</v>
      </c>
      <c r="F16" s="399">
        <f>'R1'!K18</f>
        <v>0</v>
      </c>
      <c r="G16" s="400">
        <f>'R1'!L18</f>
        <v>0</v>
      </c>
      <c r="H16" s="408"/>
      <c r="I16" s="401" t="str">
        <f>'R1'!D34</f>
        <v>Fondy ze zisku</v>
      </c>
      <c r="J16" s="436" t="str">
        <f>'R1'!H34</f>
        <v>017</v>
      </c>
      <c r="K16" s="402">
        <f>'R1'!I34</f>
        <v>0</v>
      </c>
      <c r="L16" s="403">
        <f>'R1'!K34</f>
        <v>0</v>
      </c>
      <c r="M16" s="395"/>
    </row>
    <row r="17" spans="1:13" ht="12.75">
      <c r="A17" s="445" t="s">
        <v>851</v>
      </c>
      <c r="B17" s="397" t="str">
        <f>'R1'!D19</f>
        <v>Dlouhodobý finanční majetek  </v>
      </c>
      <c r="C17" s="398" t="str">
        <f>'R1'!H19</f>
        <v>006</v>
      </c>
      <c r="D17" s="399">
        <f>'R1'!I19</f>
        <v>0</v>
      </c>
      <c r="E17" s="399">
        <f>'R1'!J19</f>
        <v>0</v>
      </c>
      <c r="F17" s="399">
        <f>'R1'!K19</f>
        <v>0</v>
      </c>
      <c r="G17" s="400">
        <f>'R1'!L19</f>
        <v>0</v>
      </c>
      <c r="H17" s="408"/>
      <c r="I17" s="401" t="str">
        <f>'R1'!D35</f>
        <v>Výsledek hospodaření minulých let</v>
      </c>
      <c r="J17" s="436" t="str">
        <f>'R1'!H35</f>
        <v>018</v>
      </c>
      <c r="K17" s="402">
        <f>'R1'!I35</f>
        <v>0</v>
      </c>
      <c r="L17" s="403">
        <f>'R1'!K35</f>
        <v>0</v>
      </c>
      <c r="M17" s="395"/>
    </row>
    <row r="18" spans="1:13" ht="12.75">
      <c r="A18" s="445" t="s">
        <v>851</v>
      </c>
      <c r="B18" s="397" t="str">
        <f>'R1'!D20</f>
        <v>Oběžná aktiva ( ř. 08 až 11 )</v>
      </c>
      <c r="C18" s="398" t="str">
        <f>'R1'!H20</f>
        <v>007</v>
      </c>
      <c r="D18" s="399">
        <f>'R1'!I20</f>
        <v>0</v>
      </c>
      <c r="E18" s="399">
        <f>'R1'!J20</f>
        <v>0</v>
      </c>
      <c r="F18" s="399">
        <f>'R1'!K20</f>
        <v>0</v>
      </c>
      <c r="G18" s="400">
        <f>'R1'!L20</f>
        <v>0</v>
      </c>
      <c r="H18" s="408"/>
      <c r="I18" s="401" t="str">
        <f>'R1'!D36</f>
        <v>Výsledek hospodaření běžného účetního období ( + / - )</v>
      </c>
      <c r="J18" s="436" t="str">
        <f>'R1'!H36</f>
        <v>019</v>
      </c>
      <c r="K18" s="402">
        <f>'R1'!I36</f>
        <v>0</v>
      </c>
      <c r="L18" s="403">
        <f>'R1'!K36</f>
        <v>0</v>
      </c>
      <c r="M18" s="395"/>
    </row>
    <row r="19" spans="1:13" ht="12.75">
      <c r="A19" s="445" t="s">
        <v>851</v>
      </c>
      <c r="B19" s="397" t="str">
        <f>'R1'!D21</f>
        <v>Zásoby</v>
      </c>
      <c r="C19" s="398" t="str">
        <f>'R1'!H21</f>
        <v>008</v>
      </c>
      <c r="D19" s="399">
        <f>'R1'!I21</f>
        <v>0</v>
      </c>
      <c r="E19" s="399">
        <f>'R1'!J21</f>
        <v>0</v>
      </c>
      <c r="F19" s="399">
        <f>'R1'!K21</f>
        <v>0</v>
      </c>
      <c r="G19" s="400">
        <f>'R1'!L21</f>
        <v>0</v>
      </c>
      <c r="H19" s="408"/>
      <c r="I19" s="401" t="str">
        <f>'R1'!D38</f>
        <v>Rozhodnuto o zálohách na podílu na zisku (-)</v>
      </c>
      <c r="J19" s="436" t="str">
        <f>'R1'!H38</f>
        <v>020</v>
      </c>
      <c r="K19" s="402">
        <f>'R1'!I38</f>
        <v>0</v>
      </c>
      <c r="L19" s="403">
        <f>'R1'!K38</f>
        <v>0</v>
      </c>
      <c r="M19" s="395"/>
    </row>
    <row r="20" spans="1:13" ht="12.75">
      <c r="A20" s="445" t="s">
        <v>851</v>
      </c>
      <c r="B20" s="397" t="str">
        <f>'R1'!D22</f>
        <v>Pohledávky</v>
      </c>
      <c r="C20" s="398" t="str">
        <f>'R1'!H22</f>
        <v>009</v>
      </c>
      <c r="D20" s="399">
        <f>'R1'!I22</f>
        <v>0</v>
      </c>
      <c r="E20" s="399">
        <f>'R1'!J22</f>
        <v>0</v>
      </c>
      <c r="F20" s="399">
        <f>'R1'!K22</f>
        <v>0</v>
      </c>
      <c r="G20" s="400">
        <f>'R1'!L22</f>
        <v>0</v>
      </c>
      <c r="H20" s="408"/>
      <c r="I20" s="401" t="str">
        <f>'R1'!D39</f>
        <v>Cizí zdroje ( ř. 22 + 23 )</v>
      </c>
      <c r="J20" s="436" t="str">
        <f>'R1'!H39</f>
        <v>021</v>
      </c>
      <c r="K20" s="402">
        <f>'R1'!I39</f>
        <v>0</v>
      </c>
      <c r="L20" s="403">
        <f>'R1'!K39</f>
        <v>0</v>
      </c>
      <c r="M20" s="395"/>
    </row>
    <row r="21" spans="1:13" ht="12.75">
      <c r="A21" s="445" t="s">
        <v>851</v>
      </c>
      <c r="B21" s="397" t="str">
        <f>'R1'!D23</f>
        <v>Krátkodobý finanční majetek</v>
      </c>
      <c r="C21" s="398" t="str">
        <f>'R1'!H23</f>
        <v>010</v>
      </c>
      <c r="D21" s="399">
        <f>'R1'!I23</f>
        <v>0</v>
      </c>
      <c r="E21" s="399">
        <f>'R1'!J23</f>
        <v>0</v>
      </c>
      <c r="F21" s="399">
        <f>'R1'!K23</f>
        <v>0</v>
      </c>
      <c r="G21" s="400">
        <f>'R1'!L23</f>
        <v>0</v>
      </c>
      <c r="H21" s="408"/>
      <c r="I21" s="401" t="str">
        <f>'R1'!D40</f>
        <v>Rezervy</v>
      </c>
      <c r="J21" s="436" t="str">
        <f>'R1'!H40</f>
        <v>022</v>
      </c>
      <c r="K21" s="402">
        <f>'R1'!I40</f>
        <v>0</v>
      </c>
      <c r="L21" s="403">
        <f>'R1'!K40</f>
        <v>0</v>
      </c>
      <c r="M21" s="395"/>
    </row>
    <row r="22" spans="1:13" ht="12.75">
      <c r="A22" s="445" t="s">
        <v>851</v>
      </c>
      <c r="B22" s="397" t="str">
        <f>'R1'!D24</f>
        <v>Peněžní prostředky</v>
      </c>
      <c r="C22" s="398" t="str">
        <f>'R1'!H24</f>
        <v>011</v>
      </c>
      <c r="D22" s="399">
        <f>'R1'!I24</f>
        <v>0</v>
      </c>
      <c r="E22" s="399">
        <f>'R1'!J24</f>
        <v>0</v>
      </c>
      <c r="F22" s="399">
        <f>'R1'!K24</f>
        <v>0</v>
      </c>
      <c r="G22" s="400">
        <f>'R1'!L24</f>
        <v>0</v>
      </c>
      <c r="H22" s="408"/>
      <c r="I22" s="401" t="str">
        <f>'R1'!D42</f>
        <v>Dlouhodobé závazky</v>
      </c>
      <c r="J22" s="436" t="str">
        <f>'R1'!H42</f>
        <v>024</v>
      </c>
      <c r="K22" s="402">
        <f>'R1'!I42</f>
        <v>0</v>
      </c>
      <c r="L22" s="403">
        <f>'R1'!K42</f>
        <v>0</v>
      </c>
      <c r="M22" s="395"/>
    </row>
    <row r="23" spans="1:13" ht="12.75">
      <c r="A23" s="445" t="s">
        <v>851</v>
      </c>
      <c r="B23" s="397" t="str">
        <f>'R1'!D25</f>
        <v>Časové rozlišení</v>
      </c>
      <c r="C23" s="398" t="str">
        <f>'R1'!H25</f>
        <v>012</v>
      </c>
      <c r="D23" s="399">
        <f>'R1'!I25</f>
        <v>0</v>
      </c>
      <c r="E23" s="399">
        <f>'R1'!J25</f>
        <v>0</v>
      </c>
      <c r="F23" s="399">
        <f>'R1'!K25</f>
        <v>0</v>
      </c>
      <c r="G23" s="400">
        <f>'R1'!L25</f>
        <v>0</v>
      </c>
      <c r="H23" s="408"/>
      <c r="I23" s="401" t="str">
        <f>'R1'!D43</f>
        <v>Krátkodobé závazky</v>
      </c>
      <c r="J23" s="436" t="str">
        <f>'R1'!H43</f>
        <v>025</v>
      </c>
      <c r="K23" s="402">
        <f>'R1'!I43</f>
        <v>0</v>
      </c>
      <c r="L23" s="403">
        <f>'R1'!K43</f>
        <v>0</v>
      </c>
      <c r="M23" s="395"/>
    </row>
    <row r="24" spans="1:13" ht="12.75">
      <c r="A24" s="445" t="s">
        <v>851</v>
      </c>
      <c r="B24" s="404"/>
      <c r="C24" s="405"/>
      <c r="D24" s="406"/>
      <c r="E24" s="406"/>
      <c r="F24" s="406"/>
      <c r="G24" s="407"/>
      <c r="H24" s="408"/>
      <c r="I24" s="401" t="str">
        <f>'R1'!D44</f>
        <v>Časové rozlišení</v>
      </c>
      <c r="J24" s="436" t="str">
        <f>'R1'!H44</f>
        <v>026</v>
      </c>
      <c r="K24" s="402">
        <f>'R1'!I44</f>
        <v>0</v>
      </c>
      <c r="L24" s="403">
        <f>'R1'!K44</f>
        <v>0</v>
      </c>
      <c r="M24" s="395"/>
    </row>
    <row r="25" spans="1:13" ht="12.75">
      <c r="A25" s="445" t="s">
        <v>851</v>
      </c>
      <c r="B25" s="404"/>
      <c r="C25" s="405"/>
      <c r="D25" s="406"/>
      <c r="E25" s="406"/>
      <c r="F25" s="406"/>
      <c r="G25" s="407"/>
      <c r="H25" s="408"/>
      <c r="I25" s="401"/>
      <c r="J25" s="436"/>
      <c r="K25" s="402"/>
      <c r="L25" s="403"/>
      <c r="M25" s="395"/>
    </row>
    <row r="26" spans="1:13" ht="12.75">
      <c r="A26" s="445" t="s">
        <v>851</v>
      </c>
      <c r="B26" s="404"/>
      <c r="C26" s="405"/>
      <c r="D26" s="406"/>
      <c r="E26" s="406"/>
      <c r="F26" s="406"/>
      <c r="G26" s="407"/>
      <c r="H26" s="408"/>
      <c r="I26" s="441"/>
      <c r="J26" s="437"/>
      <c r="K26" s="437"/>
      <c r="L26" s="442"/>
      <c r="M26" s="395"/>
    </row>
    <row r="27" spans="1:13" ht="12.75">
      <c r="A27" s="445" t="s">
        <v>851</v>
      </c>
      <c r="B27" s="404"/>
      <c r="C27" s="405"/>
      <c r="D27" s="406"/>
      <c r="E27" s="406"/>
      <c r="F27" s="406"/>
      <c r="G27" s="407"/>
      <c r="H27" s="408"/>
      <c r="I27" s="409"/>
      <c r="J27" s="410"/>
      <c r="K27" s="411"/>
      <c r="L27" s="412"/>
      <c r="M27" s="395"/>
    </row>
    <row r="28" spans="1:13" ht="12.75">
      <c r="A28" s="445" t="s">
        <v>851</v>
      </c>
      <c r="B28" s="404"/>
      <c r="C28" s="405"/>
      <c r="D28" s="406"/>
      <c r="E28" s="406"/>
      <c r="F28" s="406"/>
      <c r="G28" s="407"/>
      <c r="H28" s="408"/>
      <c r="I28" s="409"/>
      <c r="J28" s="410"/>
      <c r="K28" s="411"/>
      <c r="L28" s="412"/>
      <c r="M28" s="395"/>
    </row>
    <row r="29" spans="1:13" ht="12.75">
      <c r="A29" s="445" t="s">
        <v>851</v>
      </c>
      <c r="B29" s="404"/>
      <c r="C29" s="405"/>
      <c r="D29" s="406"/>
      <c r="E29" s="406"/>
      <c r="F29" s="406"/>
      <c r="G29" s="407"/>
      <c r="H29" s="408"/>
      <c r="I29" s="409"/>
      <c r="J29" s="410"/>
      <c r="K29" s="411"/>
      <c r="L29" s="412"/>
      <c r="M29" s="395"/>
    </row>
    <row r="30" spans="1:13" ht="12.75">
      <c r="A30" s="445" t="s">
        <v>851</v>
      </c>
      <c r="B30" s="404"/>
      <c r="C30" s="405"/>
      <c r="D30" s="406"/>
      <c r="E30" s="406"/>
      <c r="F30" s="406"/>
      <c r="G30" s="407"/>
      <c r="H30" s="408"/>
      <c r="I30" s="409"/>
      <c r="J30" s="410"/>
      <c r="K30" s="411"/>
      <c r="L30" s="412"/>
      <c r="M30" s="395"/>
    </row>
    <row r="31" spans="1:13" ht="12.75">
      <c r="A31" s="445" t="s">
        <v>851</v>
      </c>
      <c r="B31" s="404"/>
      <c r="C31" s="405"/>
      <c r="D31" s="406"/>
      <c r="E31" s="406"/>
      <c r="F31" s="406"/>
      <c r="G31" s="407"/>
      <c r="H31" s="408"/>
      <c r="I31" s="409"/>
      <c r="J31" s="410"/>
      <c r="K31" s="411"/>
      <c r="L31" s="412"/>
      <c r="M31" s="395"/>
    </row>
    <row r="32" spans="1:13" ht="12.75">
      <c r="A32" s="445" t="s">
        <v>851</v>
      </c>
      <c r="B32" s="404"/>
      <c r="C32" s="405"/>
      <c r="D32" s="406"/>
      <c r="E32" s="406"/>
      <c r="F32" s="406"/>
      <c r="G32" s="407"/>
      <c r="H32" s="408"/>
      <c r="I32" s="409"/>
      <c r="J32" s="410"/>
      <c r="K32" s="411"/>
      <c r="L32" s="412"/>
      <c r="M32" s="395"/>
    </row>
    <row r="33" spans="1:13" ht="12.75">
      <c r="A33" s="445" t="s">
        <v>851</v>
      </c>
      <c r="B33" s="404"/>
      <c r="C33" s="405"/>
      <c r="D33" s="406"/>
      <c r="E33" s="406"/>
      <c r="F33" s="406"/>
      <c r="G33" s="407"/>
      <c r="H33" s="408"/>
      <c r="I33" s="409"/>
      <c r="J33" s="410"/>
      <c r="K33" s="411"/>
      <c r="L33" s="412"/>
      <c r="M33" s="395"/>
    </row>
    <row r="34" spans="1:13" ht="12.75">
      <c r="A34" s="445" t="s">
        <v>851</v>
      </c>
      <c r="B34" s="404"/>
      <c r="C34" s="405"/>
      <c r="D34" s="406"/>
      <c r="E34" s="406"/>
      <c r="F34" s="406"/>
      <c r="G34" s="407"/>
      <c r="H34" s="408"/>
      <c r="I34" s="409"/>
      <c r="J34" s="410"/>
      <c r="K34" s="411"/>
      <c r="L34" s="412"/>
      <c r="M34" s="395"/>
    </row>
    <row r="35" spans="1:13" ht="12.75">
      <c r="A35" s="445" t="s">
        <v>851</v>
      </c>
      <c r="B35" s="404"/>
      <c r="C35" s="405"/>
      <c r="D35" s="406"/>
      <c r="E35" s="406"/>
      <c r="F35" s="406"/>
      <c r="G35" s="407"/>
      <c r="H35" s="408"/>
      <c r="I35" s="409"/>
      <c r="J35" s="410"/>
      <c r="K35" s="411"/>
      <c r="L35" s="412"/>
      <c r="M35" s="395"/>
    </row>
    <row r="36" spans="1:13" ht="12.75">
      <c r="A36" s="445" t="s">
        <v>851</v>
      </c>
      <c r="B36" s="404"/>
      <c r="C36" s="405"/>
      <c r="D36" s="406"/>
      <c r="E36" s="406"/>
      <c r="F36" s="406"/>
      <c r="G36" s="407"/>
      <c r="H36" s="408"/>
      <c r="I36" s="409"/>
      <c r="J36" s="410"/>
      <c r="K36" s="411"/>
      <c r="L36" s="412"/>
      <c r="M36" s="395"/>
    </row>
    <row r="37" spans="1:13" ht="12.75">
      <c r="A37" s="445" t="s">
        <v>851</v>
      </c>
      <c r="B37" s="404"/>
      <c r="C37" s="405"/>
      <c r="D37" s="406"/>
      <c r="E37" s="406"/>
      <c r="F37" s="406"/>
      <c r="G37" s="407"/>
      <c r="H37" s="408"/>
      <c r="I37" s="409"/>
      <c r="J37" s="410"/>
      <c r="K37" s="411"/>
      <c r="L37" s="412"/>
      <c r="M37" s="395"/>
    </row>
    <row r="38" spans="1:13" ht="12.75">
      <c r="A38" s="445" t="s">
        <v>851</v>
      </c>
      <c r="B38" s="404"/>
      <c r="C38" s="405"/>
      <c r="D38" s="406"/>
      <c r="E38" s="406"/>
      <c r="F38" s="406"/>
      <c r="G38" s="407"/>
      <c r="H38" s="408"/>
      <c r="I38" s="409"/>
      <c r="J38" s="410"/>
      <c r="K38" s="411"/>
      <c r="L38" s="412"/>
      <c r="M38" s="395"/>
    </row>
    <row r="39" spans="1:13" ht="12.75">
      <c r="A39" s="445" t="s">
        <v>851</v>
      </c>
      <c r="B39" s="404"/>
      <c r="C39" s="405"/>
      <c r="D39" s="406"/>
      <c r="E39" s="406"/>
      <c r="F39" s="406"/>
      <c r="G39" s="407"/>
      <c r="H39" s="408"/>
      <c r="I39" s="409"/>
      <c r="J39" s="410"/>
      <c r="K39" s="411"/>
      <c r="L39" s="412"/>
      <c r="M39" s="395"/>
    </row>
    <row r="40" spans="1:13" ht="12.75">
      <c r="A40" s="445" t="s">
        <v>851</v>
      </c>
      <c r="B40" s="404"/>
      <c r="C40" s="405"/>
      <c r="D40" s="406"/>
      <c r="E40" s="406"/>
      <c r="F40" s="406"/>
      <c r="G40" s="407"/>
      <c r="H40" s="408"/>
      <c r="I40" s="409"/>
      <c r="J40" s="410"/>
      <c r="K40" s="411"/>
      <c r="L40" s="412"/>
      <c r="M40" s="395"/>
    </row>
    <row r="41" spans="1:13" ht="12.75">
      <c r="A41" s="445" t="s">
        <v>851</v>
      </c>
      <c r="B41" s="404"/>
      <c r="C41" s="405"/>
      <c r="D41" s="406"/>
      <c r="E41" s="406"/>
      <c r="F41" s="406"/>
      <c r="G41" s="407"/>
      <c r="H41" s="408"/>
      <c r="I41" s="409"/>
      <c r="J41" s="410"/>
      <c r="K41" s="411"/>
      <c r="L41" s="412"/>
      <c r="M41" s="395"/>
    </row>
    <row r="42" spans="1:13" ht="12.75">
      <c r="A42" s="445" t="s">
        <v>851</v>
      </c>
      <c r="B42" s="404"/>
      <c r="C42" s="410"/>
      <c r="D42" s="413"/>
      <c r="E42" s="413"/>
      <c r="F42" s="413"/>
      <c r="G42" s="414"/>
      <c r="H42" s="408"/>
      <c r="I42" s="409"/>
      <c r="J42" s="410"/>
      <c r="K42" s="411"/>
      <c r="L42" s="412"/>
      <c r="M42" s="395"/>
    </row>
    <row r="43" spans="1:13" ht="12.75">
      <c r="A43" s="445" t="s">
        <v>851</v>
      </c>
      <c r="B43" s="404"/>
      <c r="C43" s="410"/>
      <c r="D43" s="413"/>
      <c r="E43" s="413"/>
      <c r="F43" s="413"/>
      <c r="G43" s="414"/>
      <c r="H43" s="408"/>
      <c r="I43" s="409"/>
      <c r="J43" s="410"/>
      <c r="K43" s="411"/>
      <c r="L43" s="412"/>
      <c r="M43" s="395"/>
    </row>
    <row r="44" spans="1:13" ht="12.75">
      <c r="A44" s="445" t="s">
        <v>851</v>
      </c>
      <c r="B44" s="404"/>
      <c r="C44" s="410"/>
      <c r="D44" s="413"/>
      <c r="E44" s="413"/>
      <c r="F44" s="413"/>
      <c r="G44" s="414"/>
      <c r="H44" s="408"/>
      <c r="I44" s="409"/>
      <c r="J44" s="410"/>
      <c r="K44" s="411"/>
      <c r="L44" s="412"/>
      <c r="M44" s="395"/>
    </row>
    <row r="45" spans="1:13" ht="12.75">
      <c r="A45" s="445" t="s">
        <v>851</v>
      </c>
      <c r="B45" s="404"/>
      <c r="C45" s="410"/>
      <c r="D45" s="413"/>
      <c r="E45" s="413"/>
      <c r="F45" s="413"/>
      <c r="G45" s="414"/>
      <c r="H45" s="408"/>
      <c r="I45" s="409"/>
      <c r="J45" s="410"/>
      <c r="K45" s="411"/>
      <c r="L45" s="412"/>
      <c r="M45" s="395"/>
    </row>
    <row r="46" spans="1:13" ht="12.75">
      <c r="A46" s="445" t="s">
        <v>851</v>
      </c>
      <c r="B46" s="404"/>
      <c r="C46" s="410"/>
      <c r="D46" s="413"/>
      <c r="E46" s="413"/>
      <c r="F46" s="413"/>
      <c r="G46" s="414"/>
      <c r="H46" s="408"/>
      <c r="I46" s="409"/>
      <c r="J46" s="410"/>
      <c r="K46" s="411"/>
      <c r="L46" s="412"/>
      <c r="M46" s="395"/>
    </row>
    <row r="47" spans="1:13" ht="12.75">
      <c r="A47" s="445" t="s">
        <v>851</v>
      </c>
      <c r="B47" s="404"/>
      <c r="C47" s="410"/>
      <c r="D47" s="413"/>
      <c r="E47" s="413"/>
      <c r="F47" s="413"/>
      <c r="G47" s="414"/>
      <c r="H47" s="408"/>
      <c r="I47" s="409"/>
      <c r="J47" s="410"/>
      <c r="K47" s="411"/>
      <c r="L47" s="412"/>
      <c r="M47" s="395"/>
    </row>
    <row r="48" spans="1:13" ht="12.75">
      <c r="A48" s="445" t="s">
        <v>851</v>
      </c>
      <c r="B48" s="404"/>
      <c r="C48" s="410"/>
      <c r="D48" s="413"/>
      <c r="E48" s="413"/>
      <c r="F48" s="413"/>
      <c r="G48" s="414"/>
      <c r="H48" s="408"/>
      <c r="I48" s="409"/>
      <c r="J48" s="410"/>
      <c r="K48" s="411"/>
      <c r="L48" s="412"/>
      <c r="M48" s="395"/>
    </row>
    <row r="49" spans="1:13" ht="12.75">
      <c r="A49" s="445" t="s">
        <v>851</v>
      </c>
      <c r="B49" s="404"/>
      <c r="C49" s="410"/>
      <c r="D49" s="413"/>
      <c r="E49" s="413"/>
      <c r="F49" s="413"/>
      <c r="G49" s="414"/>
      <c r="H49" s="408"/>
      <c r="I49" s="409"/>
      <c r="J49" s="410"/>
      <c r="K49" s="411"/>
      <c r="L49" s="412"/>
      <c r="M49" s="395"/>
    </row>
    <row r="50" spans="1:13" ht="12.75">
      <c r="A50" s="445" t="s">
        <v>851</v>
      </c>
      <c r="B50" s="404"/>
      <c r="C50" s="410"/>
      <c r="D50" s="413"/>
      <c r="E50" s="413"/>
      <c r="F50" s="413"/>
      <c r="G50" s="414"/>
      <c r="H50" s="408"/>
      <c r="I50" s="409"/>
      <c r="J50" s="410"/>
      <c r="K50" s="411"/>
      <c r="L50" s="412"/>
      <c r="M50" s="395"/>
    </row>
    <row r="51" spans="1:13" ht="12.75">
      <c r="A51" s="445" t="s">
        <v>851</v>
      </c>
      <c r="B51" s="404"/>
      <c r="C51" s="410"/>
      <c r="D51" s="413"/>
      <c r="E51" s="413"/>
      <c r="F51" s="413"/>
      <c r="G51" s="414"/>
      <c r="H51" s="408"/>
      <c r="I51" s="409"/>
      <c r="J51" s="415"/>
      <c r="K51" s="411"/>
      <c r="L51" s="412"/>
      <c r="M51" s="395"/>
    </row>
    <row r="52" spans="1:13" ht="12.75">
      <c r="A52" s="445" t="s">
        <v>851</v>
      </c>
      <c r="B52" s="404"/>
      <c r="C52" s="410"/>
      <c r="D52" s="413"/>
      <c r="E52" s="413"/>
      <c r="F52" s="413"/>
      <c r="G52" s="414"/>
      <c r="H52" s="408"/>
      <c r="I52" s="409"/>
      <c r="J52" s="415"/>
      <c r="K52" s="411"/>
      <c r="L52" s="412"/>
      <c r="M52" s="395"/>
    </row>
    <row r="53" spans="1:13" ht="12.75">
      <c r="A53" s="445" t="s">
        <v>851</v>
      </c>
      <c r="B53" s="404"/>
      <c r="C53" s="410"/>
      <c r="D53" s="413"/>
      <c r="E53" s="413"/>
      <c r="F53" s="413"/>
      <c r="G53" s="414"/>
      <c r="H53" s="408"/>
      <c r="I53" s="409"/>
      <c r="J53" s="415"/>
      <c r="K53" s="411"/>
      <c r="L53" s="412"/>
      <c r="M53" s="395"/>
    </row>
    <row r="54" spans="1:13" ht="12.75">
      <c r="A54" s="445" t="s">
        <v>851</v>
      </c>
      <c r="B54" s="404"/>
      <c r="C54" s="410"/>
      <c r="D54" s="413"/>
      <c r="E54" s="413"/>
      <c r="F54" s="413"/>
      <c r="G54" s="414"/>
      <c r="H54" s="408"/>
      <c r="I54" s="409"/>
      <c r="J54" s="415"/>
      <c r="K54" s="411"/>
      <c r="L54" s="412"/>
      <c r="M54" s="395"/>
    </row>
    <row r="55" spans="1:13" ht="12.75">
      <c r="A55" s="445" t="s">
        <v>851</v>
      </c>
      <c r="B55" s="404"/>
      <c r="C55" s="410"/>
      <c r="D55" s="413"/>
      <c r="E55" s="413"/>
      <c r="F55" s="413"/>
      <c r="G55" s="414"/>
      <c r="H55" s="408"/>
      <c r="I55" s="409"/>
      <c r="J55" s="415"/>
      <c r="K55" s="411"/>
      <c r="L55" s="412"/>
      <c r="M55" s="395"/>
    </row>
    <row r="56" spans="1:13" ht="12.75">
      <c r="A56" s="445" t="s">
        <v>851</v>
      </c>
      <c r="B56" s="404"/>
      <c r="C56" s="410"/>
      <c r="D56" s="413"/>
      <c r="E56" s="413"/>
      <c r="F56" s="413"/>
      <c r="G56" s="414"/>
      <c r="H56" s="408"/>
      <c r="I56" s="409"/>
      <c r="J56" s="415"/>
      <c r="K56" s="411"/>
      <c r="L56" s="412"/>
      <c r="M56" s="395"/>
    </row>
    <row r="57" spans="1:13" ht="12.75">
      <c r="A57" s="445" t="s">
        <v>851</v>
      </c>
      <c r="B57" s="404"/>
      <c r="C57" s="410"/>
      <c r="D57" s="413"/>
      <c r="E57" s="413"/>
      <c r="F57" s="413"/>
      <c r="G57" s="414"/>
      <c r="H57" s="408"/>
      <c r="I57" s="409"/>
      <c r="J57" s="415"/>
      <c r="K57" s="411"/>
      <c r="L57" s="412"/>
      <c r="M57" s="395"/>
    </row>
    <row r="58" spans="1:13" ht="12.75">
      <c r="A58" s="445" t="s">
        <v>851</v>
      </c>
      <c r="B58" s="404"/>
      <c r="C58" s="410"/>
      <c r="D58" s="413"/>
      <c r="E58" s="413"/>
      <c r="F58" s="413"/>
      <c r="G58" s="414"/>
      <c r="H58" s="408"/>
      <c r="I58" s="409"/>
      <c r="J58" s="415"/>
      <c r="K58" s="411"/>
      <c r="L58" s="412"/>
      <c r="M58" s="395"/>
    </row>
    <row r="59" spans="1:13" ht="12.75">
      <c r="A59" s="445" t="s">
        <v>851</v>
      </c>
      <c r="B59" s="404"/>
      <c r="C59" s="410"/>
      <c r="D59" s="413"/>
      <c r="E59" s="413"/>
      <c r="F59" s="413"/>
      <c r="G59" s="414"/>
      <c r="H59" s="408"/>
      <c r="I59" s="409"/>
      <c r="J59" s="415"/>
      <c r="K59" s="411"/>
      <c r="L59" s="412"/>
      <c r="M59" s="395"/>
    </row>
    <row r="60" spans="1:13" ht="12.75">
      <c r="A60" s="445" t="s">
        <v>851</v>
      </c>
      <c r="B60" s="404"/>
      <c r="C60" s="410"/>
      <c r="D60" s="413"/>
      <c r="E60" s="413"/>
      <c r="F60" s="413"/>
      <c r="G60" s="414"/>
      <c r="H60" s="408"/>
      <c r="I60" s="409"/>
      <c r="J60" s="415"/>
      <c r="K60" s="411"/>
      <c r="L60" s="412"/>
      <c r="M60" s="395"/>
    </row>
    <row r="61" spans="1:13" ht="12.75">
      <c r="A61" s="445" t="s">
        <v>851</v>
      </c>
      <c r="B61" s="404"/>
      <c r="C61" s="410"/>
      <c r="D61" s="413"/>
      <c r="E61" s="413"/>
      <c r="F61" s="413"/>
      <c r="G61" s="414"/>
      <c r="H61" s="408"/>
      <c r="I61" s="409"/>
      <c r="J61" s="415"/>
      <c r="K61" s="411"/>
      <c r="L61" s="412"/>
      <c r="M61" s="395"/>
    </row>
    <row r="62" spans="1:13" ht="12.75">
      <c r="A62" s="445" t="s">
        <v>851</v>
      </c>
      <c r="B62" s="404"/>
      <c r="C62" s="410"/>
      <c r="D62" s="413"/>
      <c r="E62" s="413"/>
      <c r="F62" s="413"/>
      <c r="G62" s="414"/>
      <c r="H62" s="408"/>
      <c r="I62" s="409"/>
      <c r="J62" s="415"/>
      <c r="K62" s="411"/>
      <c r="L62" s="412"/>
      <c r="M62" s="395"/>
    </row>
    <row r="63" spans="1:13" ht="12.75">
      <c r="A63" s="445" t="s">
        <v>851</v>
      </c>
      <c r="B63" s="404"/>
      <c r="C63" s="410"/>
      <c r="D63" s="413"/>
      <c r="E63" s="413"/>
      <c r="F63" s="413"/>
      <c r="G63" s="414"/>
      <c r="H63" s="408"/>
      <c r="I63" s="409"/>
      <c r="J63" s="415"/>
      <c r="K63" s="411"/>
      <c r="L63" s="412"/>
      <c r="M63" s="395"/>
    </row>
    <row r="64" spans="1:13" ht="12.75">
      <c r="A64" s="445" t="s">
        <v>851</v>
      </c>
      <c r="B64" s="404"/>
      <c r="C64" s="410"/>
      <c r="D64" s="413"/>
      <c r="E64" s="413"/>
      <c r="F64" s="413"/>
      <c r="G64" s="414"/>
      <c r="H64" s="408"/>
      <c r="I64" s="409"/>
      <c r="J64" s="415"/>
      <c r="K64" s="411"/>
      <c r="L64" s="412"/>
      <c r="M64" s="395"/>
    </row>
    <row r="65" spans="1:13" ht="12.75">
      <c r="A65" s="445" t="s">
        <v>851</v>
      </c>
      <c r="B65" s="404"/>
      <c r="C65" s="410"/>
      <c r="D65" s="413"/>
      <c r="E65" s="413"/>
      <c r="F65" s="413"/>
      <c r="G65" s="414"/>
      <c r="H65" s="408"/>
      <c r="I65" s="409"/>
      <c r="J65" s="415"/>
      <c r="K65" s="411"/>
      <c r="L65" s="412"/>
      <c r="M65" s="395"/>
    </row>
    <row r="66" spans="1:13" ht="12.75">
      <c r="A66" s="445" t="s">
        <v>851</v>
      </c>
      <c r="B66" s="404"/>
      <c r="C66" s="410"/>
      <c r="D66" s="413"/>
      <c r="E66" s="413"/>
      <c r="F66" s="413"/>
      <c r="G66" s="414"/>
      <c r="H66" s="408"/>
      <c r="I66" s="409"/>
      <c r="J66" s="415"/>
      <c r="K66" s="411"/>
      <c r="L66" s="412"/>
      <c r="M66" s="395"/>
    </row>
    <row r="67" spans="1:13" ht="12.75">
      <c r="A67" s="445" t="s">
        <v>851</v>
      </c>
      <c r="B67" s="404"/>
      <c r="C67" s="410"/>
      <c r="D67" s="413"/>
      <c r="E67" s="413"/>
      <c r="F67" s="413"/>
      <c r="G67" s="414"/>
      <c r="H67" s="408"/>
      <c r="I67" s="409"/>
      <c r="J67" s="415"/>
      <c r="K67" s="411"/>
      <c r="L67" s="412"/>
      <c r="M67" s="395"/>
    </row>
    <row r="68" spans="1:13" ht="12.75">
      <c r="A68" s="445"/>
      <c r="B68" s="404"/>
      <c r="C68" s="410"/>
      <c r="D68" s="413"/>
      <c r="E68" s="413"/>
      <c r="F68" s="413"/>
      <c r="G68" s="414"/>
      <c r="H68" s="408"/>
      <c r="I68" s="409"/>
      <c r="J68" s="415"/>
      <c r="K68" s="411"/>
      <c r="L68" s="412"/>
      <c r="M68" s="395"/>
    </row>
    <row r="69" spans="1:13" ht="12.75">
      <c r="A69" s="445"/>
      <c r="B69" s="404"/>
      <c r="C69" s="410"/>
      <c r="D69" s="413"/>
      <c r="E69" s="413"/>
      <c r="F69" s="413"/>
      <c r="G69" s="414"/>
      <c r="H69" s="408"/>
      <c r="I69" s="409"/>
      <c r="J69" s="415"/>
      <c r="K69" s="411"/>
      <c r="L69" s="412"/>
      <c r="M69" s="395"/>
    </row>
    <row r="70" spans="1:13" ht="12.75">
      <c r="A70" s="445"/>
      <c r="B70" s="404"/>
      <c r="C70" s="410"/>
      <c r="D70" s="413"/>
      <c r="E70" s="413"/>
      <c r="F70" s="413"/>
      <c r="G70" s="414"/>
      <c r="H70" s="408"/>
      <c r="I70" s="409"/>
      <c r="J70" s="415"/>
      <c r="K70" s="411"/>
      <c r="L70" s="412"/>
      <c r="M70" s="395"/>
    </row>
    <row r="71" spans="1:13" ht="12.75">
      <c r="A71" s="445"/>
      <c r="B71" s="404"/>
      <c r="C71" s="410"/>
      <c r="D71" s="413"/>
      <c r="E71" s="413"/>
      <c r="F71" s="413"/>
      <c r="G71" s="414"/>
      <c r="H71" s="408"/>
      <c r="I71" s="409"/>
      <c r="J71" s="415"/>
      <c r="K71" s="411"/>
      <c r="L71" s="412"/>
      <c r="M71" s="395"/>
    </row>
    <row r="72" spans="1:13" ht="12.75">
      <c r="A72" s="445"/>
      <c r="B72" s="404"/>
      <c r="C72" s="410"/>
      <c r="D72" s="413"/>
      <c r="E72" s="413"/>
      <c r="F72" s="413"/>
      <c r="G72" s="414"/>
      <c r="H72" s="408"/>
      <c r="I72" s="409"/>
      <c r="J72" s="415"/>
      <c r="K72" s="411"/>
      <c r="L72" s="412"/>
      <c r="M72" s="395"/>
    </row>
    <row r="73" spans="1:13" ht="12.75">
      <c r="A73" s="445"/>
      <c r="B73" s="404"/>
      <c r="C73" s="410"/>
      <c r="D73" s="413"/>
      <c r="E73" s="413"/>
      <c r="F73" s="413"/>
      <c r="G73" s="414"/>
      <c r="H73" s="408"/>
      <c r="I73" s="409"/>
      <c r="J73" s="415"/>
      <c r="K73" s="411"/>
      <c r="L73" s="412"/>
      <c r="M73" s="395"/>
    </row>
    <row r="74" spans="1:13" ht="12.75">
      <c r="A74" s="445"/>
      <c r="B74" s="404"/>
      <c r="C74" s="410"/>
      <c r="D74" s="413"/>
      <c r="E74" s="413"/>
      <c r="F74" s="413"/>
      <c r="G74" s="414"/>
      <c r="H74" s="408"/>
      <c r="I74" s="409"/>
      <c r="J74" s="415"/>
      <c r="K74" s="411"/>
      <c r="L74" s="412"/>
      <c r="M74" s="395"/>
    </row>
    <row r="75" spans="1:13" ht="12.75">
      <c r="A75" s="445"/>
      <c r="B75" s="404"/>
      <c r="C75" s="410"/>
      <c r="D75" s="413"/>
      <c r="E75" s="413"/>
      <c r="F75" s="413"/>
      <c r="G75" s="414"/>
      <c r="H75" s="408"/>
      <c r="I75" s="409"/>
      <c r="J75" s="415"/>
      <c r="K75" s="411"/>
      <c r="L75" s="412"/>
      <c r="M75" s="395"/>
    </row>
    <row r="76" spans="1:13" ht="12.75">
      <c r="A76" s="445" t="s">
        <v>851</v>
      </c>
      <c r="B76" s="404"/>
      <c r="C76" s="410"/>
      <c r="D76" s="413"/>
      <c r="E76" s="413"/>
      <c r="F76" s="413"/>
      <c r="G76" s="414"/>
      <c r="H76" s="408"/>
      <c r="I76" s="409"/>
      <c r="J76" s="415"/>
      <c r="K76" s="411"/>
      <c r="L76" s="412"/>
      <c r="M76" s="395"/>
    </row>
    <row r="77" spans="1:13" ht="13.5" thickBot="1">
      <c r="A77" s="445" t="s">
        <v>851</v>
      </c>
      <c r="B77" s="404"/>
      <c r="C77" s="410"/>
      <c r="D77" s="413"/>
      <c r="E77" s="413"/>
      <c r="F77" s="413"/>
      <c r="G77" s="414"/>
      <c r="H77" s="408"/>
      <c r="I77" s="416"/>
      <c r="J77" s="417"/>
      <c r="K77" s="418"/>
      <c r="L77" s="419"/>
      <c r="M77" s="395"/>
    </row>
    <row r="78" spans="1:13" ht="12.75">
      <c r="A78" s="445" t="s">
        <v>851</v>
      </c>
      <c r="B78" s="404"/>
      <c r="C78" s="410"/>
      <c r="D78" s="413"/>
      <c r="E78" s="413"/>
      <c r="F78" s="413"/>
      <c r="G78" s="414"/>
      <c r="H78" s="472"/>
      <c r="I78" s="395"/>
      <c r="J78" s="420"/>
      <c r="K78" s="421"/>
      <c r="L78" s="421"/>
      <c r="M78" s="395"/>
    </row>
    <row r="79" spans="1:13" ht="12.75">
      <c r="A79" s="445"/>
      <c r="B79" s="404"/>
      <c r="C79" s="410"/>
      <c r="D79" s="413"/>
      <c r="E79" s="413"/>
      <c r="F79" s="413"/>
      <c r="G79" s="414"/>
      <c r="H79" s="472"/>
      <c r="I79" s="395"/>
      <c r="J79" s="420"/>
      <c r="K79" s="421"/>
      <c r="L79" s="421"/>
      <c r="M79" s="395"/>
    </row>
    <row r="80" spans="1:13" ht="13.5" thickBot="1">
      <c r="A80" s="445" t="s">
        <v>851</v>
      </c>
      <c r="B80" s="404"/>
      <c r="C80" s="410"/>
      <c r="D80" s="413"/>
      <c r="E80" s="413"/>
      <c r="F80" s="413"/>
      <c r="G80" s="414"/>
      <c r="H80" s="472"/>
      <c r="I80" s="446"/>
      <c r="J80" s="459"/>
      <c r="K80" s="460"/>
      <c r="L80" s="460"/>
      <c r="M80" s="395"/>
    </row>
    <row r="81" spans="1:13" ht="12.75">
      <c r="A81" s="445" t="s">
        <v>851</v>
      </c>
      <c r="B81" s="404"/>
      <c r="C81" s="410"/>
      <c r="D81" s="413"/>
      <c r="E81" s="413"/>
      <c r="F81" s="413"/>
      <c r="G81" s="414"/>
      <c r="H81" s="472"/>
      <c r="I81" s="461" t="s">
        <v>845</v>
      </c>
      <c r="J81" s="462"/>
      <c r="K81" s="462"/>
      <c r="L81" s="463"/>
      <c r="M81" s="395"/>
    </row>
    <row r="82" spans="1:13" ht="13.5" thickBot="1">
      <c r="A82" s="445" t="s">
        <v>851</v>
      </c>
      <c r="B82" s="404"/>
      <c r="C82" s="410"/>
      <c r="D82" s="413"/>
      <c r="E82" s="413"/>
      <c r="F82" s="413"/>
      <c r="G82" s="414"/>
      <c r="H82" s="472"/>
      <c r="I82" s="464" t="str">
        <f>ZAV!C26</f>
        <v>   - </v>
      </c>
      <c r="J82" s="465"/>
      <c r="K82" s="465"/>
      <c r="L82" s="466"/>
      <c r="M82" s="395"/>
    </row>
    <row r="83" spans="1:13" ht="12.75">
      <c r="A83" s="445" t="s">
        <v>851</v>
      </c>
      <c r="B83" s="404"/>
      <c r="C83" s="410"/>
      <c r="D83" s="413"/>
      <c r="E83" s="413"/>
      <c r="F83" s="413"/>
      <c r="G83" s="414"/>
      <c r="H83" s="472"/>
      <c r="I83" s="395"/>
      <c r="J83" s="420"/>
      <c r="K83" s="421"/>
      <c r="L83" s="421"/>
      <c r="M83" s="395"/>
    </row>
    <row r="84" spans="1:13" ht="12.75">
      <c r="A84" s="445" t="s">
        <v>851</v>
      </c>
      <c r="B84" s="404"/>
      <c r="C84" s="410"/>
      <c r="D84" s="413"/>
      <c r="E84" s="413"/>
      <c r="F84" s="413"/>
      <c r="G84" s="414"/>
      <c r="H84" s="472"/>
      <c r="I84" s="395"/>
      <c r="J84" s="420"/>
      <c r="K84" s="421"/>
      <c r="L84" s="421"/>
      <c r="M84" s="395"/>
    </row>
    <row r="85" spans="1:13" ht="12.75">
      <c r="A85" s="445"/>
      <c r="B85" s="404"/>
      <c r="C85" s="410"/>
      <c r="D85" s="413"/>
      <c r="E85" s="413"/>
      <c r="F85" s="413"/>
      <c r="G85" s="414"/>
      <c r="H85" s="472"/>
      <c r="I85" s="395"/>
      <c r="J85" s="420"/>
      <c r="K85" s="421"/>
      <c r="L85" s="421"/>
      <c r="M85" s="395"/>
    </row>
    <row r="86" spans="1:13" ht="12.75">
      <c r="A86" s="445"/>
      <c r="B86" s="404"/>
      <c r="C86" s="410"/>
      <c r="D86" s="413"/>
      <c r="E86" s="413"/>
      <c r="F86" s="413"/>
      <c r="G86" s="414"/>
      <c r="H86" s="472"/>
      <c r="I86" s="395"/>
      <c r="J86" s="420"/>
      <c r="K86" s="421"/>
      <c r="L86" s="421"/>
      <c r="M86" s="395"/>
    </row>
    <row r="87" spans="1:13" ht="12.75">
      <c r="A87" s="445" t="s">
        <v>851</v>
      </c>
      <c r="B87" s="404"/>
      <c r="C87" s="410"/>
      <c r="D87" s="413"/>
      <c r="E87" s="413"/>
      <c r="F87" s="413"/>
      <c r="G87" s="414"/>
      <c r="H87" s="472"/>
      <c r="I87" s="395"/>
      <c r="J87" s="420"/>
      <c r="K87" s="421"/>
      <c r="L87" s="421"/>
      <c r="M87" s="395"/>
    </row>
    <row r="88" spans="1:13" ht="13.5" thickBot="1">
      <c r="A88" s="445" t="s">
        <v>851</v>
      </c>
      <c r="B88" s="422"/>
      <c r="C88" s="423"/>
      <c r="D88" s="424"/>
      <c r="E88" s="424"/>
      <c r="F88" s="424"/>
      <c r="G88" s="425"/>
      <c r="H88" s="472"/>
      <c r="I88" s="395"/>
      <c r="J88" s="395"/>
      <c r="K88" s="395"/>
      <c r="L88" s="395"/>
      <c r="M88" s="395"/>
    </row>
    <row r="89" spans="1:13" ht="13.5" thickBot="1">
      <c r="A89" s="445" t="s">
        <v>851</v>
      </c>
      <c r="B89" s="394"/>
      <c r="C89" s="426"/>
      <c r="D89" s="426"/>
      <c r="E89" s="426"/>
      <c r="F89" s="426"/>
      <c r="G89" s="426"/>
      <c r="H89" s="472"/>
      <c r="I89" s="395"/>
      <c r="J89" s="395"/>
      <c r="K89" s="395"/>
      <c r="L89" s="395"/>
      <c r="M89" s="395"/>
    </row>
    <row r="90" spans="1:13" ht="20.25">
      <c r="A90" s="445" t="s">
        <v>851</v>
      </c>
      <c r="B90" s="427"/>
      <c r="C90" s="467"/>
      <c r="D90" s="468" t="s">
        <v>232</v>
      </c>
      <c r="E90" s="469"/>
      <c r="F90" s="426"/>
      <c r="G90" s="426"/>
      <c r="H90" s="472"/>
      <c r="I90" s="395"/>
      <c r="J90" s="395"/>
      <c r="K90" s="395"/>
      <c r="L90" s="395"/>
      <c r="M90" s="395"/>
    </row>
    <row r="91" spans="1:13" ht="21" thickBot="1">
      <c r="A91" s="445" t="s">
        <v>851</v>
      </c>
      <c r="B91" s="456"/>
      <c r="C91" s="457"/>
      <c r="D91" s="457"/>
      <c r="E91" s="458"/>
      <c r="F91" s="426"/>
      <c r="G91" s="426"/>
      <c r="H91" s="472"/>
      <c r="I91" s="395"/>
      <c r="J91" s="395"/>
      <c r="K91" s="395"/>
      <c r="L91" s="395"/>
      <c r="M91" s="395"/>
    </row>
    <row r="92" spans="1:13" ht="12.75">
      <c r="A92" s="445" t="s">
        <v>851</v>
      </c>
      <c r="B92" s="428" t="str">
        <f>+'V1'!D14</f>
        <v>Tržby z prodeje vlastních výrobků a služeb</v>
      </c>
      <c r="C92" s="438" t="str">
        <f>+'V1'!J14</f>
        <v>01</v>
      </c>
      <c r="D92" s="429">
        <f>+'V1'!K14</f>
        <v>0</v>
      </c>
      <c r="E92" s="430">
        <f>+'V1'!L14</f>
        <v>0</v>
      </c>
      <c r="F92" s="426"/>
      <c r="G92" s="426"/>
      <c r="H92" s="472"/>
      <c r="I92" s="395"/>
      <c r="J92" s="395"/>
      <c r="K92" s="395"/>
      <c r="L92" s="395"/>
      <c r="M92" s="395"/>
    </row>
    <row r="93" spans="1:13" ht="12.75">
      <c r="A93" s="445" t="s">
        <v>851</v>
      </c>
      <c r="B93" s="409" t="str">
        <f>+'V1'!D15</f>
        <v>Tržby za prodej zboží </v>
      </c>
      <c r="C93" s="443" t="str">
        <f>+'V1'!J15</f>
        <v>02</v>
      </c>
      <c r="D93" s="431">
        <f>+'V1'!K15</f>
        <v>0</v>
      </c>
      <c r="E93" s="432">
        <f>+'V1'!L15</f>
        <v>0</v>
      </c>
      <c r="F93" s="426"/>
      <c r="G93" s="426"/>
      <c r="H93" s="472"/>
      <c r="I93" s="395"/>
      <c r="J93" s="395"/>
      <c r="K93" s="395"/>
      <c r="L93" s="395"/>
      <c r="M93" s="395"/>
    </row>
    <row r="94" spans="1:13" ht="12.75">
      <c r="A94" s="445" t="s">
        <v>851</v>
      </c>
      <c r="B94" s="409" t="str">
        <f>+'V1'!D16</f>
        <v>Výkonová spotřeba</v>
      </c>
      <c r="C94" s="443" t="str">
        <f>+'V1'!J16</f>
        <v>03</v>
      </c>
      <c r="D94" s="431">
        <f>+'V1'!K16</f>
        <v>0</v>
      </c>
      <c r="E94" s="432">
        <f>+'V1'!L16</f>
        <v>0</v>
      </c>
      <c r="F94" s="426"/>
      <c r="G94" s="426"/>
      <c r="H94" s="472"/>
      <c r="I94" s="395"/>
      <c r="J94" s="395"/>
      <c r="K94" s="395"/>
      <c r="L94" s="395"/>
      <c r="M94" s="395"/>
    </row>
    <row r="95" spans="1:13" ht="12.75">
      <c r="A95" s="445" t="s">
        <v>851</v>
      </c>
      <c r="B95" s="409" t="str">
        <f>+'V1'!D17</f>
        <v>Změna stavu zásob vlastní činnosti (+/-)</v>
      </c>
      <c r="C95" s="443" t="str">
        <f>+'V1'!J17</f>
        <v>04</v>
      </c>
      <c r="D95" s="431">
        <f>+'V1'!K17</f>
        <v>0</v>
      </c>
      <c r="E95" s="432">
        <f>+'V1'!L17</f>
        <v>0</v>
      </c>
      <c r="F95" s="426"/>
      <c r="G95" s="426"/>
      <c r="H95" s="472"/>
      <c r="I95" s="395"/>
      <c r="J95" s="395"/>
      <c r="K95" s="395"/>
      <c r="L95" s="395"/>
      <c r="M95" s="395"/>
    </row>
    <row r="96" spans="1:13" ht="12.75">
      <c r="A96" s="445" t="s">
        <v>851</v>
      </c>
      <c r="B96" s="409" t="str">
        <f>+'V1'!D18</f>
        <v>Aktivace (-)</v>
      </c>
      <c r="C96" s="443" t="str">
        <f>+'V1'!J18</f>
        <v>05</v>
      </c>
      <c r="D96" s="431">
        <f>+'V1'!K18</f>
        <v>0</v>
      </c>
      <c r="E96" s="432">
        <f>+'V1'!L18</f>
        <v>0</v>
      </c>
      <c r="F96" s="426"/>
      <c r="G96" s="426"/>
      <c r="H96" s="472"/>
      <c r="I96" s="395"/>
      <c r="J96" s="395"/>
      <c r="K96" s="395"/>
      <c r="L96" s="395"/>
      <c r="M96" s="395"/>
    </row>
    <row r="97" spans="1:13" ht="12.75">
      <c r="A97" s="445" t="s">
        <v>851</v>
      </c>
      <c r="B97" s="409" t="str">
        <f>+'V1'!D19</f>
        <v>Osobní náklady</v>
      </c>
      <c r="C97" s="443" t="str">
        <f>+'V1'!J19</f>
        <v>06</v>
      </c>
      <c r="D97" s="431">
        <f>+'V1'!K19</f>
        <v>0</v>
      </c>
      <c r="E97" s="432">
        <f>+'V1'!L19</f>
        <v>0</v>
      </c>
      <c r="F97" s="394"/>
      <c r="G97" s="394"/>
      <c r="H97" s="472"/>
      <c r="I97" s="395"/>
      <c r="J97" s="395"/>
      <c r="K97" s="395"/>
      <c r="L97" s="395"/>
      <c r="M97" s="395"/>
    </row>
    <row r="98" spans="1:13" ht="12.75">
      <c r="A98" s="445" t="s">
        <v>851</v>
      </c>
      <c r="B98" s="409" t="str">
        <f>+'V1'!D20</f>
        <v>Úpravy hodnot v provozní oblasti</v>
      </c>
      <c r="C98" s="443" t="str">
        <f>+'V1'!J20</f>
        <v>07</v>
      </c>
      <c r="D98" s="431">
        <f>+'V1'!K20</f>
        <v>0</v>
      </c>
      <c r="E98" s="432">
        <f>+'V1'!L20</f>
        <v>0</v>
      </c>
      <c r="F98" s="394"/>
      <c r="G98" s="394"/>
      <c r="H98" s="472"/>
      <c r="I98" s="395"/>
      <c r="J98" s="395"/>
      <c r="K98" s="395"/>
      <c r="L98" s="395"/>
      <c r="M98" s="395"/>
    </row>
    <row r="99" spans="1:13" ht="12.75">
      <c r="A99" s="445" t="s">
        <v>851</v>
      </c>
      <c r="B99" s="409" t="str">
        <f>+'V1'!D21</f>
        <v>Ostatní provozní výnosy</v>
      </c>
      <c r="C99" s="443" t="str">
        <f>+'V1'!J21</f>
        <v>08</v>
      </c>
      <c r="D99" s="431">
        <f>+'V1'!K21</f>
        <v>0</v>
      </c>
      <c r="E99" s="432">
        <f>+'V1'!L21</f>
        <v>0</v>
      </c>
      <c r="F99" s="394"/>
      <c r="G99" s="394"/>
      <c r="H99" s="472"/>
      <c r="I99" s="395"/>
      <c r="J99" s="395"/>
      <c r="K99" s="395"/>
      <c r="L99" s="395"/>
      <c r="M99" s="395"/>
    </row>
    <row r="100" spans="1:13" ht="12.75">
      <c r="A100" s="445" t="s">
        <v>851</v>
      </c>
      <c r="B100" s="409" t="str">
        <f>+'V1'!D22</f>
        <v>Ostatní provozní náklady</v>
      </c>
      <c r="C100" s="443" t="str">
        <f>+'V1'!J22</f>
        <v>09</v>
      </c>
      <c r="D100" s="431">
        <f>+'V1'!K22</f>
        <v>0</v>
      </c>
      <c r="E100" s="432">
        <f>+'V1'!L22</f>
        <v>0</v>
      </c>
      <c r="F100" s="394"/>
      <c r="G100" s="394"/>
      <c r="H100" s="472"/>
      <c r="I100" s="395"/>
      <c r="J100" s="395"/>
      <c r="K100" s="395"/>
      <c r="L100" s="395"/>
      <c r="M100" s="395"/>
    </row>
    <row r="101" spans="1:13" ht="12.75">
      <c r="A101" s="445" t="s">
        <v>851</v>
      </c>
      <c r="B101" s="409" t="str">
        <f>+'V1'!D23</f>
        <v>Provozní výsledek hospodaření (+/-)</v>
      </c>
      <c r="C101" s="443" t="str">
        <f>+'V1'!J23</f>
        <v>10</v>
      </c>
      <c r="D101" s="431">
        <f>+'V1'!K23</f>
        <v>0</v>
      </c>
      <c r="E101" s="432">
        <f>+'V1'!L23</f>
        <v>0</v>
      </c>
      <c r="F101" s="394"/>
      <c r="G101" s="394"/>
      <c r="H101" s="472"/>
      <c r="I101" s="395"/>
      <c r="J101" s="395"/>
      <c r="K101" s="395"/>
      <c r="L101" s="395"/>
      <c r="M101" s="395"/>
    </row>
    <row r="102" spans="1:13" ht="12.75">
      <c r="A102" s="445" t="s">
        <v>851</v>
      </c>
      <c r="B102" s="409" t="str">
        <f>+'V1'!D25</f>
        <v>Výnosy z dlouhodobého finančního majetku - podíly</v>
      </c>
      <c r="C102" s="443">
        <f>+'V1'!J25</f>
        <v>11</v>
      </c>
      <c r="D102" s="431">
        <f>+'V1'!K25</f>
        <v>0</v>
      </c>
      <c r="E102" s="432">
        <f>+'V1'!L25</f>
        <v>0</v>
      </c>
      <c r="F102" s="394"/>
      <c r="G102" s="394"/>
      <c r="H102" s="472"/>
      <c r="I102" s="395"/>
      <c r="J102" s="395"/>
      <c r="K102" s="395"/>
      <c r="L102" s="395"/>
      <c r="M102" s="395"/>
    </row>
    <row r="103" spans="1:13" ht="12.75">
      <c r="A103" s="445" t="s">
        <v>851</v>
      </c>
      <c r="B103" s="409" t="str">
        <f>+'V1'!D26</f>
        <v>Náklady vynaložené na prodané podíly</v>
      </c>
      <c r="C103" s="443">
        <f>+'V1'!J26</f>
        <v>12</v>
      </c>
      <c r="D103" s="431">
        <f>+'V1'!K26</f>
        <v>0</v>
      </c>
      <c r="E103" s="432">
        <f>+'V1'!L26</f>
        <v>0</v>
      </c>
      <c r="F103" s="394"/>
      <c r="G103" s="394"/>
      <c r="H103" s="472"/>
      <c r="I103" s="395"/>
      <c r="J103" s="395"/>
      <c r="K103" s="395"/>
      <c r="L103" s="395"/>
      <c r="M103" s="395"/>
    </row>
    <row r="104" spans="1:13" ht="12.75">
      <c r="A104" s="445" t="s">
        <v>851</v>
      </c>
      <c r="B104" s="409" t="str">
        <f>+'V1'!D27</f>
        <v>Výnosy z ostatního dlouhodobého finančního majetku</v>
      </c>
      <c r="C104" s="443">
        <f>+'V1'!J27</f>
        <v>13</v>
      </c>
      <c r="D104" s="431">
        <f>+'V1'!K27</f>
        <v>0</v>
      </c>
      <c r="E104" s="432">
        <f>+'V1'!L27</f>
        <v>0</v>
      </c>
      <c r="F104" s="394"/>
      <c r="G104" s="394"/>
      <c r="H104" s="472"/>
      <c r="I104" s="395"/>
      <c r="J104" s="395"/>
      <c r="K104" s="395"/>
      <c r="L104" s="395"/>
      <c r="M104" s="395"/>
    </row>
    <row r="105" spans="1:13" ht="12.75">
      <c r="A105" s="445" t="s">
        <v>851</v>
      </c>
      <c r="B105" s="409" t="str">
        <f>+'V1'!D28</f>
        <v>Náklady související s ostatním dlouhodobým finančním majetkem</v>
      </c>
      <c r="C105" s="443">
        <f>+'V1'!J28</f>
        <v>14</v>
      </c>
      <c r="D105" s="431">
        <f>+'V1'!K28</f>
        <v>0</v>
      </c>
      <c r="E105" s="432">
        <f>+'V1'!L28</f>
        <v>0</v>
      </c>
      <c r="F105" s="394"/>
      <c r="G105" s="394"/>
      <c r="H105" s="472"/>
      <c r="I105" s="395"/>
      <c r="J105" s="395"/>
      <c r="K105" s="395"/>
      <c r="L105" s="395"/>
      <c r="M105" s="395"/>
    </row>
    <row r="106" spans="1:13" ht="12.75">
      <c r="A106" s="445" t="s">
        <v>851</v>
      </c>
      <c r="B106" s="409" t="str">
        <f>+'V1'!D29</f>
        <v>Výnosové úroky a podobné výnosy</v>
      </c>
      <c r="C106" s="443">
        <f>+'V1'!J29</f>
        <v>15</v>
      </c>
      <c r="D106" s="431">
        <f>+'V1'!K29</f>
        <v>0</v>
      </c>
      <c r="E106" s="432">
        <f>+'V1'!L29</f>
        <v>0</v>
      </c>
      <c r="F106" s="394"/>
      <c r="G106" s="394"/>
      <c r="H106" s="472"/>
      <c r="I106" s="395"/>
      <c r="J106" s="395"/>
      <c r="K106" s="395"/>
      <c r="L106" s="395"/>
      <c r="M106" s="395"/>
    </row>
    <row r="107" spans="1:13" ht="12.75">
      <c r="A107" s="445" t="s">
        <v>851</v>
      </c>
      <c r="B107" s="409" t="str">
        <f>+'V1'!D30</f>
        <v>Úpravy hodnot a rezervy ve finanční oblasti</v>
      </c>
      <c r="C107" s="443">
        <f>+'V1'!J30</f>
        <v>16</v>
      </c>
      <c r="D107" s="431">
        <f>+'V1'!K30</f>
        <v>0</v>
      </c>
      <c r="E107" s="432">
        <f>+'V1'!L30</f>
        <v>0</v>
      </c>
      <c r="F107" s="394"/>
      <c r="G107" s="394"/>
      <c r="H107" s="472"/>
      <c r="I107" s="395"/>
      <c r="J107" s="395"/>
      <c r="K107" s="395"/>
      <c r="L107" s="395"/>
      <c r="M107" s="395"/>
    </row>
    <row r="108" spans="1:13" ht="12.75">
      <c r="A108" s="445" t="s">
        <v>851</v>
      </c>
      <c r="B108" s="409" t="str">
        <f>+'V1'!D31</f>
        <v>Nákladové úroky a podobné náklady</v>
      </c>
      <c r="C108" s="443">
        <f>+'V1'!J31</f>
        <v>17</v>
      </c>
      <c r="D108" s="431">
        <f>+'V1'!K31</f>
        <v>0</v>
      </c>
      <c r="E108" s="432">
        <f>+'V1'!L31</f>
        <v>0</v>
      </c>
      <c r="F108" s="394"/>
      <c r="G108" s="394"/>
      <c r="H108" s="394"/>
      <c r="I108" s="395"/>
      <c r="J108" s="395"/>
      <c r="K108" s="395"/>
      <c r="L108" s="395"/>
      <c r="M108" s="395"/>
    </row>
    <row r="109" spans="1:13" ht="12.75">
      <c r="A109" s="445" t="s">
        <v>851</v>
      </c>
      <c r="B109" s="409" t="str">
        <f>+'V1'!D32</f>
        <v>Ostatní finanční výnosy</v>
      </c>
      <c r="C109" s="443">
        <f>+'V1'!J32</f>
        <v>18</v>
      </c>
      <c r="D109" s="431">
        <f>+'V1'!K32</f>
        <v>0</v>
      </c>
      <c r="E109" s="432">
        <f>+'V1'!L32</f>
        <v>0</v>
      </c>
      <c r="F109" s="394"/>
      <c r="G109" s="394"/>
      <c r="H109" s="394"/>
      <c r="I109" s="395"/>
      <c r="J109" s="395"/>
      <c r="K109" s="395"/>
      <c r="L109" s="395"/>
      <c r="M109" s="395"/>
    </row>
    <row r="110" spans="1:13" ht="12.75">
      <c r="A110" s="445" t="s">
        <v>851</v>
      </c>
      <c r="B110" s="409" t="str">
        <f>+'V1'!D33</f>
        <v>Ostatní finanční náklady</v>
      </c>
      <c r="C110" s="443">
        <f>+'V1'!J33</f>
        <v>19</v>
      </c>
      <c r="D110" s="431">
        <f>+'V1'!K33</f>
        <v>0</v>
      </c>
      <c r="E110" s="432">
        <f>+'V1'!L33</f>
        <v>0</v>
      </c>
      <c r="F110" s="394"/>
      <c r="G110" s="394"/>
      <c r="H110" s="394"/>
      <c r="I110" s="395"/>
      <c r="J110" s="395"/>
      <c r="K110" s="395"/>
      <c r="L110" s="395"/>
      <c r="M110" s="395"/>
    </row>
    <row r="111" spans="1:13" ht="12.75">
      <c r="A111" s="445" t="s">
        <v>851</v>
      </c>
      <c r="B111" s="409" t="str">
        <f>+'V1'!D34</f>
        <v>Finanční výsledek hospodaření ( +/- )</v>
      </c>
      <c r="C111" s="443">
        <f>+'V1'!J34</f>
        <v>20</v>
      </c>
      <c r="D111" s="431">
        <f>+'V1'!K34</f>
        <v>0</v>
      </c>
      <c r="E111" s="432">
        <f>+'V1'!L34</f>
        <v>0</v>
      </c>
      <c r="F111" s="394"/>
      <c r="G111" s="394"/>
      <c r="H111" s="394"/>
      <c r="I111" s="395"/>
      <c r="J111" s="395"/>
      <c r="K111" s="395"/>
      <c r="L111" s="395"/>
      <c r="M111" s="395"/>
    </row>
    <row r="112" spans="1:13" ht="12.75">
      <c r="A112" s="445" t="s">
        <v>851</v>
      </c>
      <c r="B112" s="409" t="str">
        <f>+'V1'!D36</f>
        <v>Výsledek hospodaření  před zdaněním (+/-)  (ř. 10 + 20)</v>
      </c>
      <c r="C112" s="443">
        <f>+'V1'!J36</f>
        <v>21</v>
      </c>
      <c r="D112" s="431">
        <f>+'V1'!K36</f>
        <v>0</v>
      </c>
      <c r="E112" s="432">
        <f>+'V1'!L36</f>
        <v>0</v>
      </c>
      <c r="F112" s="394"/>
      <c r="G112" s="394"/>
      <c r="H112" s="394"/>
      <c r="I112" s="395"/>
      <c r="J112" s="395"/>
      <c r="K112" s="395"/>
      <c r="L112" s="395"/>
      <c r="M112" s="395"/>
    </row>
    <row r="113" spans="1:13" ht="12.75">
      <c r="A113" s="445" t="s">
        <v>851</v>
      </c>
      <c r="B113" s="409" t="str">
        <f>+'V1'!D37</f>
        <v>Daň z příjmů</v>
      </c>
      <c r="C113" s="443">
        <f>+'V1'!J37</f>
        <v>22</v>
      </c>
      <c r="D113" s="431">
        <f>+'V1'!K37</f>
        <v>0</v>
      </c>
      <c r="E113" s="432">
        <f>+'V1'!L37</f>
        <v>0</v>
      </c>
      <c r="F113" s="394"/>
      <c r="G113" s="394"/>
      <c r="H113" s="394"/>
      <c r="I113" s="395"/>
      <c r="J113" s="395"/>
      <c r="K113" s="395"/>
      <c r="L113" s="395"/>
      <c r="M113" s="395"/>
    </row>
    <row r="114" spans="1:13" ht="12.75">
      <c r="A114" s="445" t="s">
        <v>851</v>
      </c>
      <c r="B114" s="409" t="str">
        <f>+'V1'!D38</f>
        <v>Výsledek hospodaření po zdanění  ( +/- ) (ř. 21 - 22)</v>
      </c>
      <c r="C114" s="443">
        <f>+'V1'!J38</f>
        <v>23</v>
      </c>
      <c r="D114" s="431">
        <f>+'V1'!K38</f>
        <v>0</v>
      </c>
      <c r="E114" s="432">
        <f>+'V1'!L38</f>
        <v>0</v>
      </c>
      <c r="F114" s="394"/>
      <c r="G114" s="394"/>
      <c r="H114" s="394"/>
      <c r="I114" s="395"/>
      <c r="J114" s="395"/>
      <c r="K114" s="395"/>
      <c r="L114" s="395"/>
      <c r="M114" s="395"/>
    </row>
    <row r="115" spans="1:13" ht="12.75">
      <c r="A115" s="445" t="s">
        <v>851</v>
      </c>
      <c r="B115" s="409" t="str">
        <f>+'V1'!D39</f>
        <v>Převod podílu na výsledku hospodaření společníkům (+/-)</v>
      </c>
      <c r="C115" s="443">
        <f>+'V1'!J39</f>
        <v>24</v>
      </c>
      <c r="D115" s="431">
        <f>+'V1'!K39</f>
        <v>0</v>
      </c>
      <c r="E115" s="432">
        <f>+'V1'!L39</f>
        <v>0</v>
      </c>
      <c r="F115" s="394"/>
      <c r="G115" s="394"/>
      <c r="H115" s="394"/>
      <c r="I115" s="395"/>
      <c r="J115" s="395"/>
      <c r="K115" s="395"/>
      <c r="L115" s="395"/>
      <c r="M115" s="395"/>
    </row>
    <row r="116" spans="1:13" ht="12.75">
      <c r="A116" s="445" t="s">
        <v>851</v>
      </c>
      <c r="B116" s="409" t="str">
        <f>+'V1'!D40</f>
        <v>Výsledek hospodaření za účetní období (+/-)  (ř. 23 - 24)</v>
      </c>
      <c r="C116" s="443">
        <f>+'V1'!J40</f>
        <v>25</v>
      </c>
      <c r="D116" s="431">
        <f>+'V1'!K40</f>
        <v>0</v>
      </c>
      <c r="E116" s="432">
        <f>+'V1'!L40</f>
        <v>0</v>
      </c>
      <c r="F116" s="394"/>
      <c r="G116" s="394"/>
      <c r="H116" s="394"/>
      <c r="I116" s="395"/>
      <c r="J116" s="395"/>
      <c r="K116" s="395"/>
      <c r="L116" s="395"/>
      <c r="M116" s="395"/>
    </row>
    <row r="117" spans="1:13" ht="12.75">
      <c r="A117" s="445" t="s">
        <v>851</v>
      </c>
      <c r="B117" s="409" t="str">
        <f>+'V1'!D41</f>
        <v>Čistý obrat za účetní období = I. + II. + III. + IV. + V. + VI. + VII</v>
      </c>
      <c r="C117" s="443">
        <f>+'V1'!J41</f>
        <v>26</v>
      </c>
      <c r="D117" s="431">
        <f>+'V1'!K41</f>
        <v>0</v>
      </c>
      <c r="E117" s="432">
        <f>+'V1'!L41</f>
        <v>0</v>
      </c>
      <c r="F117" s="394"/>
      <c r="G117" s="394"/>
      <c r="H117" s="394"/>
      <c r="I117" s="395"/>
      <c r="J117" s="395"/>
      <c r="K117" s="395"/>
      <c r="L117" s="395"/>
      <c r="M117" s="395"/>
    </row>
    <row r="118" spans="1:13" ht="12.75">
      <c r="A118" s="445" t="s">
        <v>851</v>
      </c>
      <c r="B118" s="409"/>
      <c r="C118" s="415"/>
      <c r="D118" s="431"/>
      <c r="E118" s="432"/>
      <c r="F118" s="394"/>
      <c r="G118" s="394"/>
      <c r="H118" s="394"/>
      <c r="I118" s="395"/>
      <c r="J118" s="395"/>
      <c r="K118" s="395"/>
      <c r="L118" s="395"/>
      <c r="M118" s="395"/>
    </row>
    <row r="119" spans="1:13" ht="12.75">
      <c r="A119" s="445" t="s">
        <v>851</v>
      </c>
      <c r="B119" s="409"/>
      <c r="C119" s="415"/>
      <c r="D119" s="431"/>
      <c r="E119" s="432"/>
      <c r="F119" s="394"/>
      <c r="G119" s="394"/>
      <c r="H119" s="394"/>
      <c r="I119" s="395"/>
      <c r="J119" s="395"/>
      <c r="K119" s="395"/>
      <c r="L119" s="395"/>
      <c r="M119" s="395"/>
    </row>
    <row r="120" spans="1:13" ht="12.75">
      <c r="A120" s="445" t="s">
        <v>851</v>
      </c>
      <c r="B120" s="409"/>
      <c r="C120" s="415"/>
      <c r="D120" s="431"/>
      <c r="E120" s="432"/>
      <c r="F120" s="394"/>
      <c r="G120" s="394"/>
      <c r="H120" s="394"/>
      <c r="I120" s="395"/>
      <c r="J120" s="395"/>
      <c r="K120" s="395"/>
      <c r="L120" s="395"/>
      <c r="M120" s="395"/>
    </row>
    <row r="121" spans="1:13" ht="12.75">
      <c r="A121" s="445" t="s">
        <v>851</v>
      </c>
      <c r="B121" s="409"/>
      <c r="C121" s="415"/>
      <c r="D121" s="431"/>
      <c r="E121" s="432"/>
      <c r="F121" s="394"/>
      <c r="G121" s="394"/>
      <c r="H121" s="394"/>
      <c r="I121" s="395"/>
      <c r="J121" s="395"/>
      <c r="K121" s="395"/>
      <c r="L121" s="395"/>
      <c r="M121" s="395"/>
    </row>
    <row r="122" spans="1:13" ht="12.75">
      <c r="A122" s="445" t="s">
        <v>851</v>
      </c>
      <c r="B122" s="409"/>
      <c r="C122" s="415"/>
      <c r="D122" s="431"/>
      <c r="E122" s="432"/>
      <c r="F122" s="394"/>
      <c r="G122" s="394"/>
      <c r="H122" s="394"/>
      <c r="I122" s="395"/>
      <c r="J122" s="395"/>
      <c r="K122" s="395"/>
      <c r="L122" s="395"/>
      <c r="M122" s="395"/>
    </row>
    <row r="123" spans="1:13" ht="12.75">
      <c r="A123" s="445" t="s">
        <v>851</v>
      </c>
      <c r="B123" s="409"/>
      <c r="C123" s="415"/>
      <c r="D123" s="431"/>
      <c r="E123" s="432"/>
      <c r="F123" s="394"/>
      <c r="G123" s="394"/>
      <c r="H123" s="394"/>
      <c r="I123" s="395"/>
      <c r="J123" s="395"/>
      <c r="K123" s="395"/>
      <c r="L123" s="395"/>
      <c r="M123" s="395"/>
    </row>
    <row r="124" spans="1:13" ht="12.75">
      <c r="A124" s="445" t="s">
        <v>851</v>
      </c>
      <c r="B124" s="409"/>
      <c r="C124" s="415"/>
      <c r="D124" s="431"/>
      <c r="E124" s="432"/>
      <c r="F124" s="394"/>
      <c r="G124" s="394"/>
      <c r="H124" s="394"/>
      <c r="I124" s="395"/>
      <c r="J124" s="395"/>
      <c r="K124" s="395"/>
      <c r="L124" s="395"/>
      <c r="M124" s="395"/>
    </row>
    <row r="125" spans="1:13" ht="12.75">
      <c r="A125" s="445" t="s">
        <v>851</v>
      </c>
      <c r="B125" s="409"/>
      <c r="C125" s="415"/>
      <c r="D125" s="431"/>
      <c r="E125" s="432"/>
      <c r="F125" s="394"/>
      <c r="G125" s="394"/>
      <c r="H125" s="394"/>
      <c r="I125" s="395"/>
      <c r="J125" s="395"/>
      <c r="K125" s="395"/>
      <c r="L125" s="395"/>
      <c r="M125" s="395"/>
    </row>
    <row r="126" spans="1:13" ht="12.75">
      <c r="A126" s="445" t="s">
        <v>851</v>
      </c>
      <c r="B126" s="409"/>
      <c r="C126" s="415"/>
      <c r="D126" s="431"/>
      <c r="E126" s="432"/>
      <c r="F126" s="394"/>
      <c r="G126" s="394"/>
      <c r="H126" s="394"/>
      <c r="I126" s="395"/>
      <c r="J126" s="395"/>
      <c r="K126" s="395"/>
      <c r="L126" s="395"/>
      <c r="M126" s="395"/>
    </row>
    <row r="127" spans="1:13" ht="12.75">
      <c r="A127" s="445" t="s">
        <v>851</v>
      </c>
      <c r="B127" s="409"/>
      <c r="C127" s="415"/>
      <c r="D127" s="431"/>
      <c r="E127" s="432"/>
      <c r="F127" s="394"/>
      <c r="G127" s="394"/>
      <c r="H127" s="394"/>
      <c r="I127" s="395"/>
      <c r="J127" s="395"/>
      <c r="K127" s="395"/>
      <c r="L127" s="395"/>
      <c r="M127" s="395"/>
    </row>
    <row r="128" spans="1:13" ht="12.75">
      <c r="A128" s="445" t="s">
        <v>851</v>
      </c>
      <c r="B128" s="409"/>
      <c r="C128" s="415"/>
      <c r="D128" s="431"/>
      <c r="E128" s="432"/>
      <c r="F128" s="394"/>
      <c r="G128" s="394"/>
      <c r="H128" s="394"/>
      <c r="I128" s="395"/>
      <c r="J128" s="395"/>
      <c r="K128" s="395"/>
      <c r="L128" s="395"/>
      <c r="M128" s="395"/>
    </row>
    <row r="129" spans="1:13" ht="12.75">
      <c r="A129" s="445" t="s">
        <v>851</v>
      </c>
      <c r="B129" s="409"/>
      <c r="C129" s="415"/>
      <c r="D129" s="431"/>
      <c r="E129" s="432"/>
      <c r="F129" s="394"/>
      <c r="G129" s="394"/>
      <c r="H129" s="394"/>
      <c r="I129" s="395"/>
      <c r="J129" s="395"/>
      <c r="K129" s="395"/>
      <c r="L129" s="395"/>
      <c r="M129" s="395"/>
    </row>
    <row r="130" spans="1:13" ht="12.75">
      <c r="A130" s="445" t="s">
        <v>851</v>
      </c>
      <c r="B130" s="409"/>
      <c r="C130" s="415"/>
      <c r="D130" s="431"/>
      <c r="E130" s="432"/>
      <c r="F130" s="394"/>
      <c r="G130" s="394"/>
      <c r="H130" s="394"/>
      <c r="I130" s="395"/>
      <c r="J130" s="395"/>
      <c r="K130" s="395"/>
      <c r="L130" s="395"/>
      <c r="M130" s="395"/>
    </row>
    <row r="131" spans="1:13" ht="12.75">
      <c r="A131" s="445" t="s">
        <v>851</v>
      </c>
      <c r="B131" s="409"/>
      <c r="C131" s="415"/>
      <c r="D131" s="431"/>
      <c r="E131" s="432"/>
      <c r="F131" s="394"/>
      <c r="G131" s="394"/>
      <c r="H131" s="394"/>
      <c r="I131" s="395"/>
      <c r="J131" s="395"/>
      <c r="K131" s="395"/>
      <c r="L131" s="395"/>
      <c r="M131" s="395"/>
    </row>
    <row r="132" spans="1:13" ht="12.75">
      <c r="A132" s="445" t="s">
        <v>851</v>
      </c>
      <c r="B132" s="409"/>
      <c r="C132" s="415"/>
      <c r="D132" s="431"/>
      <c r="E132" s="432"/>
      <c r="F132" s="394"/>
      <c r="G132" s="394"/>
      <c r="H132" s="394"/>
      <c r="I132" s="395"/>
      <c r="J132" s="395"/>
      <c r="K132" s="395"/>
      <c r="L132" s="395"/>
      <c r="M132" s="395"/>
    </row>
    <row r="133" spans="1:13" ht="12.75">
      <c r="A133" s="445" t="s">
        <v>851</v>
      </c>
      <c r="B133" s="409"/>
      <c r="C133" s="415"/>
      <c r="D133" s="431"/>
      <c r="E133" s="432"/>
      <c r="F133" s="394"/>
      <c r="G133" s="394"/>
      <c r="H133" s="394"/>
      <c r="I133" s="395"/>
      <c r="J133" s="395"/>
      <c r="K133" s="395"/>
      <c r="L133" s="395"/>
      <c r="M133" s="395"/>
    </row>
    <row r="134" spans="1:13" ht="12.75">
      <c r="A134" s="445" t="s">
        <v>851</v>
      </c>
      <c r="B134" s="409"/>
      <c r="C134" s="415"/>
      <c r="D134" s="431"/>
      <c r="E134" s="432"/>
      <c r="F134" s="394"/>
      <c r="G134" s="394"/>
      <c r="H134" s="394"/>
      <c r="I134" s="395"/>
      <c r="J134" s="395"/>
      <c r="K134" s="395"/>
      <c r="L134" s="395"/>
      <c r="M134" s="395"/>
    </row>
    <row r="135" spans="1:13" ht="12.75">
      <c r="A135" s="445" t="s">
        <v>851</v>
      </c>
      <c r="B135" s="409"/>
      <c r="C135" s="415"/>
      <c r="D135" s="431"/>
      <c r="E135" s="432"/>
      <c r="F135" s="394"/>
      <c r="G135" s="394"/>
      <c r="H135" s="394"/>
      <c r="I135" s="395"/>
      <c r="J135" s="395"/>
      <c r="K135" s="395"/>
      <c r="L135" s="395"/>
      <c r="M135" s="395"/>
    </row>
    <row r="136" spans="1:13" ht="12.75">
      <c r="A136" s="445" t="s">
        <v>851</v>
      </c>
      <c r="B136" s="409"/>
      <c r="C136" s="415"/>
      <c r="D136" s="431"/>
      <c r="E136" s="432"/>
      <c r="F136" s="394"/>
      <c r="G136" s="394"/>
      <c r="H136" s="394"/>
      <c r="I136" s="395"/>
      <c r="J136" s="395"/>
      <c r="K136" s="395"/>
      <c r="L136" s="395"/>
      <c r="M136" s="395"/>
    </row>
    <row r="137" spans="1:13" ht="12.75">
      <c r="A137" s="445" t="s">
        <v>851</v>
      </c>
      <c r="B137" s="409"/>
      <c r="C137" s="415"/>
      <c r="D137" s="431"/>
      <c r="E137" s="432"/>
      <c r="F137" s="394"/>
      <c r="G137" s="394"/>
      <c r="H137" s="394"/>
      <c r="I137" s="395"/>
      <c r="J137" s="395"/>
      <c r="K137" s="395"/>
      <c r="L137" s="395"/>
      <c r="M137" s="395"/>
    </row>
    <row r="138" spans="1:13" ht="12.75">
      <c r="A138" s="445" t="s">
        <v>851</v>
      </c>
      <c r="B138" s="409"/>
      <c r="C138" s="415"/>
      <c r="D138" s="431"/>
      <c r="E138" s="432"/>
      <c r="F138" s="394"/>
      <c r="G138" s="394"/>
      <c r="H138" s="394"/>
      <c r="I138" s="395"/>
      <c r="J138" s="395"/>
      <c r="K138" s="395"/>
      <c r="L138" s="395"/>
      <c r="M138" s="395"/>
    </row>
    <row r="139" spans="1:13" ht="12.75">
      <c r="A139" s="445" t="s">
        <v>851</v>
      </c>
      <c r="B139" s="409"/>
      <c r="C139" s="415"/>
      <c r="D139" s="431"/>
      <c r="E139" s="432"/>
      <c r="F139" s="394"/>
      <c r="G139" s="394"/>
      <c r="H139" s="394"/>
      <c r="I139" s="395"/>
      <c r="J139" s="395"/>
      <c r="K139" s="395"/>
      <c r="L139" s="395"/>
      <c r="M139" s="395"/>
    </row>
    <row r="140" spans="1:13" ht="12.75">
      <c r="A140" s="445" t="s">
        <v>851</v>
      </c>
      <c r="B140" s="409"/>
      <c r="C140" s="415"/>
      <c r="D140" s="431"/>
      <c r="E140" s="432"/>
      <c r="F140" s="394"/>
      <c r="G140" s="394"/>
      <c r="H140" s="394"/>
      <c r="I140" s="395"/>
      <c r="J140" s="395"/>
      <c r="K140" s="395"/>
      <c r="L140" s="395"/>
      <c r="M140" s="395"/>
    </row>
    <row r="141" spans="1:13" ht="12.75">
      <c r="A141" s="445" t="s">
        <v>851</v>
      </c>
      <c r="B141" s="409"/>
      <c r="C141" s="415"/>
      <c r="D141" s="431"/>
      <c r="E141" s="432"/>
      <c r="F141" s="394"/>
      <c r="G141" s="394"/>
      <c r="H141" s="394"/>
      <c r="I141" s="395"/>
      <c r="J141" s="395"/>
      <c r="K141" s="395"/>
      <c r="L141" s="395"/>
      <c r="M141" s="395"/>
    </row>
    <row r="142" spans="1:13" ht="12.75">
      <c r="A142" s="445" t="s">
        <v>851</v>
      </c>
      <c r="B142" s="409"/>
      <c r="C142" s="415"/>
      <c r="D142" s="431"/>
      <c r="E142" s="432"/>
      <c r="F142" s="394"/>
      <c r="G142" s="394"/>
      <c r="H142" s="394"/>
      <c r="I142" s="395"/>
      <c r="J142" s="395"/>
      <c r="K142" s="395"/>
      <c r="L142" s="395"/>
      <c r="M142" s="395"/>
    </row>
    <row r="143" spans="1:13" ht="12.75">
      <c r="A143" s="445" t="s">
        <v>851</v>
      </c>
      <c r="B143" s="409"/>
      <c r="C143" s="415"/>
      <c r="D143" s="431"/>
      <c r="E143" s="432"/>
      <c r="F143" s="394"/>
      <c r="G143" s="394"/>
      <c r="H143" s="394"/>
      <c r="I143" s="395"/>
      <c r="J143" s="395"/>
      <c r="K143" s="395"/>
      <c r="L143" s="395"/>
      <c r="M143" s="395"/>
    </row>
    <row r="144" spans="1:13" ht="12.75">
      <c r="A144" s="445" t="s">
        <v>851</v>
      </c>
      <c r="B144" s="409"/>
      <c r="C144" s="415"/>
      <c r="D144" s="431"/>
      <c r="E144" s="432"/>
      <c r="F144" s="394"/>
      <c r="G144" s="394"/>
      <c r="H144" s="394"/>
      <c r="I144" s="395"/>
      <c r="J144" s="395"/>
      <c r="K144" s="395"/>
      <c r="L144" s="395"/>
      <c r="M144" s="395"/>
    </row>
    <row r="145" spans="1:13" ht="12.75">
      <c r="A145" s="445" t="s">
        <v>851</v>
      </c>
      <c r="B145" s="409"/>
      <c r="C145" s="415"/>
      <c r="D145" s="431"/>
      <c r="E145" s="432"/>
      <c r="F145" s="394"/>
      <c r="G145" s="394"/>
      <c r="H145" s="394"/>
      <c r="I145" s="395"/>
      <c r="J145" s="395"/>
      <c r="K145" s="395"/>
      <c r="L145" s="395"/>
      <c r="M145" s="395"/>
    </row>
    <row r="146" spans="1:13" ht="12.75">
      <c r="A146" s="445" t="s">
        <v>851</v>
      </c>
      <c r="B146" s="409"/>
      <c r="C146" s="415"/>
      <c r="D146" s="431"/>
      <c r="E146" s="432"/>
      <c r="F146" s="394"/>
      <c r="G146" s="394"/>
      <c r="H146" s="394"/>
      <c r="I146" s="395"/>
      <c r="J146" s="395"/>
      <c r="K146" s="395"/>
      <c r="L146" s="395"/>
      <c r="M146" s="395"/>
    </row>
    <row r="147" spans="1:13" ht="13.5" thickBot="1">
      <c r="A147" s="445" t="s">
        <v>851</v>
      </c>
      <c r="B147" s="416"/>
      <c r="C147" s="417"/>
      <c r="D147" s="433"/>
      <c r="E147" s="434"/>
      <c r="F147" s="394"/>
      <c r="G147" s="394"/>
      <c r="H147" s="394"/>
      <c r="I147" s="395"/>
      <c r="J147" s="395"/>
      <c r="K147" s="395"/>
      <c r="L147" s="395"/>
      <c r="M147" s="395"/>
    </row>
    <row r="148" spans="1:13" ht="12.75">
      <c r="A148" s="445" t="s">
        <v>851</v>
      </c>
      <c r="B148" s="395" t="s">
        <v>851</v>
      </c>
      <c r="C148" s="420" t="s">
        <v>851</v>
      </c>
      <c r="D148" s="435" t="s">
        <v>851</v>
      </c>
      <c r="E148" s="435" t="s">
        <v>851</v>
      </c>
      <c r="F148" s="394" t="s">
        <v>851</v>
      </c>
      <c r="G148" s="394" t="s">
        <v>851</v>
      </c>
      <c r="H148" s="394" t="s">
        <v>851</v>
      </c>
      <c r="I148" s="394" t="s">
        <v>851</v>
      </c>
      <c r="J148" s="394" t="s">
        <v>851</v>
      </c>
      <c r="K148" s="394" t="s">
        <v>851</v>
      </c>
      <c r="L148" s="394" t="s">
        <v>851</v>
      </c>
      <c r="M148" s="394" t="s">
        <v>851</v>
      </c>
    </row>
    <row r="149" spans="2:17" s="487" customFormat="1" ht="12.75">
      <c r="B149" s="486"/>
      <c r="C149" s="488"/>
      <c r="D149" s="489"/>
      <c r="E149" s="489"/>
      <c r="I149" s="486"/>
      <c r="J149" s="486"/>
      <c r="K149" s="486"/>
      <c r="L149" s="486"/>
      <c r="M149" s="486"/>
      <c r="N149" s="486"/>
      <c r="O149" s="486"/>
      <c r="P149" s="486"/>
      <c r="Q149" s="486"/>
    </row>
    <row r="150" spans="2:17" s="487" customFormat="1" ht="12.75">
      <c r="B150" s="486"/>
      <c r="C150" s="488"/>
      <c r="D150" s="489"/>
      <c r="E150" s="489"/>
      <c r="I150" s="486"/>
      <c r="J150" s="486"/>
      <c r="K150" s="486"/>
      <c r="L150" s="486"/>
      <c r="M150" s="486"/>
      <c r="N150" s="486"/>
      <c r="O150" s="486"/>
      <c r="P150" s="486"/>
      <c r="Q150" s="486"/>
    </row>
    <row r="151" spans="2:17" s="487" customFormat="1" ht="12.75">
      <c r="B151" s="486"/>
      <c r="C151" s="488"/>
      <c r="D151" s="489"/>
      <c r="E151" s="489"/>
      <c r="I151" s="486"/>
      <c r="J151" s="486"/>
      <c r="K151" s="486"/>
      <c r="L151" s="486"/>
      <c r="M151" s="486"/>
      <c r="N151" s="486"/>
      <c r="O151" s="486"/>
      <c r="P151" s="486"/>
      <c r="Q151" s="486"/>
    </row>
    <row r="152" spans="2:17" s="487" customFormat="1" ht="12.75">
      <c r="B152" s="486"/>
      <c r="C152" s="488"/>
      <c r="D152" s="489"/>
      <c r="E152" s="489"/>
      <c r="I152" s="486"/>
      <c r="J152" s="486"/>
      <c r="K152" s="486"/>
      <c r="L152" s="486"/>
      <c r="M152" s="486"/>
      <c r="N152" s="486"/>
      <c r="O152" s="486"/>
      <c r="P152" s="486"/>
      <c r="Q152" s="486"/>
    </row>
    <row r="153" spans="2:17" s="487" customFormat="1" ht="12.75">
      <c r="B153" s="486"/>
      <c r="C153" s="488"/>
      <c r="D153" s="489"/>
      <c r="E153" s="489"/>
      <c r="I153" s="486"/>
      <c r="J153" s="486"/>
      <c r="K153" s="486"/>
      <c r="L153" s="486"/>
      <c r="M153" s="486"/>
      <c r="N153" s="486"/>
      <c r="O153" s="486"/>
      <c r="P153" s="486"/>
      <c r="Q153" s="486"/>
    </row>
    <row r="154" spans="2:17" s="487" customFormat="1" ht="12.75">
      <c r="B154" s="486"/>
      <c r="C154" s="488"/>
      <c r="D154" s="489"/>
      <c r="E154" s="489"/>
      <c r="I154" s="486"/>
      <c r="J154" s="486"/>
      <c r="K154" s="486"/>
      <c r="L154" s="486"/>
      <c r="M154" s="486"/>
      <c r="N154" s="486"/>
      <c r="O154" s="486"/>
      <c r="P154" s="486"/>
      <c r="Q154" s="486"/>
    </row>
    <row r="155" spans="2:17" s="487" customFormat="1" ht="12.75">
      <c r="B155" s="486"/>
      <c r="C155" s="488"/>
      <c r="D155" s="489"/>
      <c r="E155" s="489"/>
      <c r="I155" s="486"/>
      <c r="J155" s="486"/>
      <c r="K155" s="486"/>
      <c r="L155" s="486"/>
      <c r="M155" s="486"/>
      <c r="N155" s="486"/>
      <c r="O155" s="486"/>
      <c r="P155" s="486"/>
      <c r="Q155" s="486"/>
    </row>
    <row r="156" spans="2:17" s="487" customFormat="1" ht="12.75">
      <c r="B156" s="486"/>
      <c r="C156" s="488"/>
      <c r="D156" s="489"/>
      <c r="E156" s="489"/>
      <c r="I156" s="486"/>
      <c r="J156" s="486"/>
      <c r="K156" s="486"/>
      <c r="L156" s="486"/>
      <c r="M156" s="486"/>
      <c r="N156" s="486"/>
      <c r="O156" s="486"/>
      <c r="P156" s="486"/>
      <c r="Q156" s="486"/>
    </row>
    <row r="157" spans="9:17" s="487" customFormat="1" ht="12.75">
      <c r="I157" s="486"/>
      <c r="J157" s="486"/>
      <c r="K157" s="486"/>
      <c r="L157" s="486"/>
      <c r="M157" s="486"/>
      <c r="N157" s="486"/>
      <c r="O157" s="486"/>
      <c r="P157" s="486"/>
      <c r="Q157" s="486"/>
    </row>
    <row r="158" spans="9:17" s="487" customFormat="1" ht="12.75">
      <c r="I158" s="486"/>
      <c r="J158" s="486"/>
      <c r="K158" s="486"/>
      <c r="L158" s="486"/>
      <c r="M158" s="486"/>
      <c r="N158" s="486"/>
      <c r="O158" s="486"/>
      <c r="P158" s="486"/>
      <c r="Q158" s="486"/>
    </row>
    <row r="159" spans="9:17" s="487" customFormat="1" ht="12.75">
      <c r="I159" s="486"/>
      <c r="J159" s="486"/>
      <c r="K159" s="486"/>
      <c r="L159" s="486"/>
      <c r="M159" s="486"/>
      <c r="N159" s="486"/>
      <c r="O159" s="486"/>
      <c r="P159" s="486"/>
      <c r="Q159" s="486"/>
    </row>
    <row r="160" spans="9:17" s="487" customFormat="1" ht="12.75">
      <c r="I160" s="486"/>
      <c r="J160" s="486"/>
      <c r="K160" s="486"/>
      <c r="L160" s="486"/>
      <c r="M160" s="486"/>
      <c r="N160" s="486"/>
      <c r="O160" s="486"/>
      <c r="P160" s="486"/>
      <c r="Q160" s="486"/>
    </row>
    <row r="161" spans="9:17" s="487" customFormat="1" ht="12.75">
      <c r="I161" s="486"/>
      <c r="J161" s="486"/>
      <c r="K161" s="486"/>
      <c r="L161" s="486"/>
      <c r="M161" s="486"/>
      <c r="N161" s="486"/>
      <c r="O161" s="486"/>
      <c r="P161" s="486"/>
      <c r="Q161" s="486"/>
    </row>
    <row r="162" spans="9:17" s="487" customFormat="1" ht="12.75">
      <c r="I162" s="486"/>
      <c r="J162" s="486"/>
      <c r="K162" s="486"/>
      <c r="L162" s="486"/>
      <c r="M162" s="486"/>
      <c r="N162" s="486"/>
      <c r="O162" s="486"/>
      <c r="P162" s="486"/>
      <c r="Q162" s="486"/>
    </row>
    <row r="163" spans="9:17" s="487" customFormat="1" ht="12.75">
      <c r="I163" s="486"/>
      <c r="J163" s="486"/>
      <c r="K163" s="486"/>
      <c r="L163" s="486"/>
      <c r="M163" s="486"/>
      <c r="N163" s="486"/>
      <c r="O163" s="486"/>
      <c r="P163" s="486"/>
      <c r="Q163" s="486"/>
    </row>
    <row r="164" spans="9:17" s="487" customFormat="1" ht="12.75">
      <c r="I164" s="486"/>
      <c r="J164" s="486"/>
      <c r="K164" s="486"/>
      <c r="L164" s="486"/>
      <c r="M164" s="486"/>
      <c r="N164" s="486"/>
      <c r="O164" s="486"/>
      <c r="P164" s="486"/>
      <c r="Q164" s="486"/>
    </row>
    <row r="165" spans="9:17" s="487" customFormat="1" ht="12.75">
      <c r="I165" s="486"/>
      <c r="J165" s="486"/>
      <c r="K165" s="486"/>
      <c r="L165" s="486"/>
      <c r="M165" s="486"/>
      <c r="N165" s="486"/>
      <c r="O165" s="486"/>
      <c r="P165" s="486"/>
      <c r="Q165" s="486"/>
    </row>
    <row r="166" spans="9:17" s="487" customFormat="1" ht="12.75">
      <c r="I166" s="486"/>
      <c r="J166" s="486"/>
      <c r="K166" s="486"/>
      <c r="L166" s="486"/>
      <c r="M166" s="486"/>
      <c r="N166" s="486"/>
      <c r="O166" s="486"/>
      <c r="P166" s="486"/>
      <c r="Q166" s="486"/>
    </row>
    <row r="167" spans="9:17" s="487" customFormat="1" ht="12.75">
      <c r="I167" s="486"/>
      <c r="J167" s="486"/>
      <c r="K167" s="486"/>
      <c r="L167" s="486"/>
      <c r="M167" s="486"/>
      <c r="N167" s="486"/>
      <c r="O167" s="486"/>
      <c r="P167" s="486"/>
      <c r="Q167" s="486"/>
    </row>
    <row r="168" spans="9:17" s="487" customFormat="1" ht="12.75">
      <c r="I168" s="486"/>
      <c r="J168" s="486"/>
      <c r="K168" s="486"/>
      <c r="L168" s="486"/>
      <c r="M168" s="486"/>
      <c r="N168" s="486"/>
      <c r="O168" s="486"/>
      <c r="P168" s="486"/>
      <c r="Q168" s="486"/>
    </row>
    <row r="169" spans="9:17" s="487" customFormat="1" ht="12.75">
      <c r="I169" s="486"/>
      <c r="J169" s="486"/>
      <c r="K169" s="486"/>
      <c r="L169" s="486"/>
      <c r="M169" s="486"/>
      <c r="N169" s="486"/>
      <c r="O169" s="486"/>
      <c r="P169" s="486"/>
      <c r="Q169" s="486"/>
    </row>
    <row r="170" spans="9:17" s="487" customFormat="1" ht="12.75">
      <c r="I170" s="486"/>
      <c r="J170" s="486"/>
      <c r="K170" s="486"/>
      <c r="L170" s="486"/>
      <c r="M170" s="486"/>
      <c r="N170" s="486"/>
      <c r="O170" s="486"/>
      <c r="P170" s="486"/>
      <c r="Q170" s="486"/>
    </row>
    <row r="171" spans="9:17" s="487" customFormat="1" ht="12.75">
      <c r="I171" s="486"/>
      <c r="J171" s="486"/>
      <c r="K171" s="486"/>
      <c r="L171" s="486"/>
      <c r="M171" s="486"/>
      <c r="N171" s="486"/>
      <c r="O171" s="486"/>
      <c r="P171" s="486"/>
      <c r="Q171" s="486"/>
    </row>
    <row r="172" spans="9:17" s="487" customFormat="1" ht="12.75">
      <c r="I172" s="486"/>
      <c r="J172" s="486"/>
      <c r="K172" s="486"/>
      <c r="L172" s="486"/>
      <c r="M172" s="486"/>
      <c r="N172" s="486"/>
      <c r="O172" s="486"/>
      <c r="P172" s="486"/>
      <c r="Q172" s="486"/>
    </row>
    <row r="173" spans="9:17" s="487" customFormat="1" ht="12.75">
      <c r="I173" s="486"/>
      <c r="J173" s="486"/>
      <c r="K173" s="486"/>
      <c r="L173" s="486"/>
      <c r="M173" s="486"/>
      <c r="N173" s="486"/>
      <c r="O173" s="486"/>
      <c r="P173" s="486"/>
      <c r="Q173" s="486"/>
    </row>
    <row r="174" spans="9:17" s="487" customFormat="1" ht="12.75">
      <c r="I174" s="486"/>
      <c r="J174" s="486"/>
      <c r="K174" s="486"/>
      <c r="L174" s="486"/>
      <c r="M174" s="486"/>
      <c r="N174" s="486"/>
      <c r="O174" s="486"/>
      <c r="P174" s="486"/>
      <c r="Q174" s="486"/>
    </row>
    <row r="175" spans="9:17" s="487" customFormat="1" ht="12.75">
      <c r="I175" s="486"/>
      <c r="J175" s="486"/>
      <c r="K175" s="486"/>
      <c r="L175" s="486"/>
      <c r="M175" s="486"/>
      <c r="N175" s="486"/>
      <c r="O175" s="486"/>
      <c r="P175" s="486"/>
      <c r="Q175" s="486"/>
    </row>
    <row r="176" spans="9:17" s="487" customFormat="1" ht="12.75">
      <c r="I176" s="486"/>
      <c r="J176" s="486"/>
      <c r="K176" s="486"/>
      <c r="L176" s="486"/>
      <c r="M176" s="486"/>
      <c r="N176" s="486"/>
      <c r="O176" s="486"/>
      <c r="P176" s="486"/>
      <c r="Q176" s="486"/>
    </row>
    <row r="177" spans="9:17" s="487" customFormat="1" ht="12.75">
      <c r="I177" s="486"/>
      <c r="J177" s="486"/>
      <c r="K177" s="486"/>
      <c r="L177" s="486"/>
      <c r="M177" s="486"/>
      <c r="N177" s="486"/>
      <c r="O177" s="486"/>
      <c r="P177" s="486"/>
      <c r="Q177" s="486"/>
    </row>
    <row r="178" spans="9:17" s="487" customFormat="1" ht="12.75">
      <c r="I178" s="486"/>
      <c r="J178" s="486"/>
      <c r="K178" s="486"/>
      <c r="L178" s="486"/>
      <c r="M178" s="486"/>
      <c r="N178" s="486"/>
      <c r="O178" s="486"/>
      <c r="P178" s="486"/>
      <c r="Q178" s="486"/>
    </row>
    <row r="179" spans="9:17" s="487" customFormat="1" ht="12.75">
      <c r="I179" s="486"/>
      <c r="J179" s="486"/>
      <c r="K179" s="486"/>
      <c r="L179" s="486"/>
      <c r="M179" s="486"/>
      <c r="N179" s="486"/>
      <c r="O179" s="486"/>
      <c r="P179" s="486"/>
      <c r="Q179" s="486"/>
    </row>
    <row r="180" spans="9:17" s="487" customFormat="1" ht="12.75">
      <c r="I180" s="486"/>
      <c r="J180" s="486"/>
      <c r="K180" s="486"/>
      <c r="L180" s="486"/>
      <c r="M180" s="486"/>
      <c r="N180" s="486"/>
      <c r="O180" s="486"/>
      <c r="P180" s="486"/>
      <c r="Q180" s="486"/>
    </row>
    <row r="181" spans="9:17" s="487" customFormat="1" ht="12.75">
      <c r="I181" s="486"/>
      <c r="J181" s="486"/>
      <c r="K181" s="486"/>
      <c r="L181" s="486"/>
      <c r="M181" s="486"/>
      <c r="N181" s="486"/>
      <c r="O181" s="486"/>
      <c r="P181" s="486"/>
      <c r="Q181" s="486"/>
    </row>
    <row r="182" spans="9:17" s="487" customFormat="1" ht="12.75">
      <c r="I182" s="486"/>
      <c r="J182" s="486"/>
      <c r="K182" s="486"/>
      <c r="L182" s="486"/>
      <c r="M182" s="486"/>
      <c r="N182" s="486"/>
      <c r="O182" s="486"/>
      <c r="P182" s="486"/>
      <c r="Q182" s="486"/>
    </row>
    <row r="183" spans="9:17" s="487" customFormat="1" ht="12.75">
      <c r="I183" s="486"/>
      <c r="J183" s="486"/>
      <c r="K183" s="486"/>
      <c r="L183" s="486"/>
      <c r="M183" s="486"/>
      <c r="N183" s="486"/>
      <c r="O183" s="486"/>
      <c r="P183" s="486"/>
      <c r="Q183" s="486"/>
    </row>
    <row r="184" spans="9:17" s="487" customFormat="1" ht="12.75">
      <c r="I184" s="486"/>
      <c r="J184" s="486"/>
      <c r="K184" s="486"/>
      <c r="L184" s="486"/>
      <c r="M184" s="486"/>
      <c r="N184" s="486"/>
      <c r="O184" s="486"/>
      <c r="P184" s="486"/>
      <c r="Q184" s="486"/>
    </row>
    <row r="185" spans="9:17" s="487" customFormat="1" ht="12.75">
      <c r="I185" s="486"/>
      <c r="J185" s="486"/>
      <c r="K185" s="486"/>
      <c r="L185" s="486"/>
      <c r="M185" s="486"/>
      <c r="N185" s="486"/>
      <c r="O185" s="486"/>
      <c r="P185" s="486"/>
      <c r="Q185" s="486"/>
    </row>
    <row r="186" spans="9:17" s="487" customFormat="1" ht="12.75">
      <c r="I186" s="486"/>
      <c r="J186" s="486"/>
      <c r="K186" s="486"/>
      <c r="L186" s="486"/>
      <c r="M186" s="486"/>
      <c r="N186" s="486"/>
      <c r="O186" s="486"/>
      <c r="P186" s="486"/>
      <c r="Q186" s="486"/>
    </row>
    <row r="187" spans="9:17" s="487" customFormat="1" ht="12.75">
      <c r="I187" s="486"/>
      <c r="J187" s="486"/>
      <c r="K187" s="486"/>
      <c r="L187" s="486"/>
      <c r="M187" s="486"/>
      <c r="N187" s="486"/>
      <c r="O187" s="486"/>
      <c r="P187" s="486"/>
      <c r="Q187" s="486"/>
    </row>
    <row r="188" spans="9:17" s="487" customFormat="1" ht="12.75">
      <c r="I188" s="486"/>
      <c r="J188" s="486"/>
      <c r="K188" s="486"/>
      <c r="L188" s="486"/>
      <c r="M188" s="486"/>
      <c r="N188" s="486"/>
      <c r="O188" s="486"/>
      <c r="P188" s="486"/>
      <c r="Q188" s="486"/>
    </row>
    <row r="189" spans="9:17" s="487" customFormat="1" ht="12.75">
      <c r="I189" s="486"/>
      <c r="J189" s="486"/>
      <c r="K189" s="486"/>
      <c r="L189" s="486"/>
      <c r="M189" s="486"/>
      <c r="N189" s="486"/>
      <c r="O189" s="486"/>
      <c r="P189" s="486"/>
      <c r="Q189" s="486"/>
    </row>
    <row r="190" spans="9:17" s="487" customFormat="1" ht="12.75">
      <c r="I190" s="486"/>
      <c r="J190" s="486"/>
      <c r="K190" s="486"/>
      <c r="L190" s="486"/>
      <c r="M190" s="486"/>
      <c r="N190" s="486"/>
      <c r="O190" s="486"/>
      <c r="P190" s="486"/>
      <c r="Q190" s="486"/>
    </row>
    <row r="191" spans="9:17" s="487" customFormat="1" ht="12.75">
      <c r="I191" s="486"/>
      <c r="J191" s="486"/>
      <c r="K191" s="486"/>
      <c r="L191" s="486"/>
      <c r="M191" s="486"/>
      <c r="N191" s="486"/>
      <c r="O191" s="486"/>
      <c r="P191" s="486"/>
      <c r="Q191" s="486"/>
    </row>
    <row r="192" spans="9:17" s="487" customFormat="1" ht="12.75">
      <c r="I192" s="486"/>
      <c r="J192" s="486"/>
      <c r="K192" s="486"/>
      <c r="L192" s="486"/>
      <c r="M192" s="486"/>
      <c r="N192" s="486"/>
      <c r="O192" s="486"/>
      <c r="P192" s="486"/>
      <c r="Q192" s="486"/>
    </row>
    <row r="193" spans="9:17" s="487" customFormat="1" ht="12.75">
      <c r="I193" s="486"/>
      <c r="J193" s="486"/>
      <c r="K193" s="486"/>
      <c r="L193" s="486"/>
      <c r="M193" s="486"/>
      <c r="N193" s="486"/>
      <c r="O193" s="486"/>
      <c r="P193" s="486"/>
      <c r="Q193" s="486"/>
    </row>
    <row r="194" spans="9:17" s="487" customFormat="1" ht="12.75">
      <c r="I194" s="486"/>
      <c r="J194" s="486"/>
      <c r="K194" s="486"/>
      <c r="L194" s="486"/>
      <c r="M194" s="486"/>
      <c r="N194" s="486"/>
      <c r="O194" s="486"/>
      <c r="P194" s="486"/>
      <c r="Q194" s="486"/>
    </row>
    <row r="195" spans="9:17" s="487" customFormat="1" ht="12.75">
      <c r="I195" s="486"/>
      <c r="J195" s="486"/>
      <c r="K195" s="486"/>
      <c r="L195" s="486"/>
      <c r="M195" s="486"/>
      <c r="N195" s="486"/>
      <c r="O195" s="486"/>
      <c r="P195" s="486"/>
      <c r="Q195" s="486"/>
    </row>
    <row r="196" spans="9:17" s="487" customFormat="1" ht="12.75">
      <c r="I196" s="486"/>
      <c r="J196" s="486"/>
      <c r="K196" s="486"/>
      <c r="L196" s="486"/>
      <c r="M196" s="486"/>
      <c r="N196" s="486"/>
      <c r="O196" s="486"/>
      <c r="P196" s="486"/>
      <c r="Q196" s="486"/>
    </row>
    <row r="197" spans="9:17" s="487" customFormat="1" ht="12.75">
      <c r="I197" s="486"/>
      <c r="J197" s="486"/>
      <c r="K197" s="486"/>
      <c r="L197" s="486"/>
      <c r="M197" s="486"/>
      <c r="N197" s="486"/>
      <c r="O197" s="486"/>
      <c r="P197" s="486"/>
      <c r="Q197" s="486"/>
    </row>
    <row r="198" spans="9:17" s="487" customFormat="1" ht="12.75">
      <c r="I198" s="486"/>
      <c r="J198" s="486"/>
      <c r="K198" s="486"/>
      <c r="L198" s="486"/>
      <c r="M198" s="486"/>
      <c r="N198" s="486"/>
      <c r="O198" s="486"/>
      <c r="P198" s="486"/>
      <c r="Q198" s="486"/>
    </row>
    <row r="199" spans="9:17" s="487" customFormat="1" ht="12.75">
      <c r="I199" s="486"/>
      <c r="J199" s="486"/>
      <c r="K199" s="486"/>
      <c r="L199" s="486"/>
      <c r="M199" s="486"/>
      <c r="N199" s="486"/>
      <c r="O199" s="486"/>
      <c r="P199" s="486"/>
      <c r="Q199" s="486"/>
    </row>
    <row r="200" spans="9:17" s="487" customFormat="1" ht="12.75">
      <c r="I200" s="486"/>
      <c r="J200" s="486"/>
      <c r="K200" s="486"/>
      <c r="L200" s="486"/>
      <c r="M200" s="486"/>
      <c r="N200" s="486"/>
      <c r="O200" s="486"/>
      <c r="P200" s="486"/>
      <c r="Q200" s="486"/>
    </row>
    <row r="201" spans="9:17" s="487" customFormat="1" ht="12.75">
      <c r="I201" s="486"/>
      <c r="J201" s="486"/>
      <c r="K201" s="486"/>
      <c r="L201" s="486"/>
      <c r="M201" s="486"/>
      <c r="N201" s="486"/>
      <c r="O201" s="486"/>
      <c r="P201" s="486"/>
      <c r="Q201" s="486"/>
    </row>
    <row r="202" spans="9:17" s="487" customFormat="1" ht="12.75">
      <c r="I202" s="486"/>
      <c r="J202" s="486"/>
      <c r="K202" s="486"/>
      <c r="L202" s="486"/>
      <c r="M202" s="486"/>
      <c r="N202" s="486"/>
      <c r="O202" s="486"/>
      <c r="P202" s="486"/>
      <c r="Q202" s="486"/>
    </row>
    <row r="203" spans="9:17" s="487" customFormat="1" ht="12.75">
      <c r="I203" s="486"/>
      <c r="J203" s="486"/>
      <c r="K203" s="486"/>
      <c r="L203" s="486"/>
      <c r="M203" s="486"/>
      <c r="N203" s="486"/>
      <c r="O203" s="486"/>
      <c r="P203" s="486"/>
      <c r="Q203" s="486"/>
    </row>
    <row r="204" spans="9:17" s="487" customFormat="1" ht="12.75">
      <c r="I204" s="486"/>
      <c r="J204" s="486"/>
      <c r="K204" s="486"/>
      <c r="L204" s="486"/>
      <c r="M204" s="486"/>
      <c r="N204" s="486"/>
      <c r="O204" s="486"/>
      <c r="P204" s="486"/>
      <c r="Q204" s="486"/>
    </row>
    <row r="205" spans="9:17" s="487" customFormat="1" ht="12.75">
      <c r="I205" s="486"/>
      <c r="J205" s="486"/>
      <c r="K205" s="486"/>
      <c r="L205" s="486"/>
      <c r="M205" s="486"/>
      <c r="N205" s="486"/>
      <c r="O205" s="486"/>
      <c r="P205" s="486"/>
      <c r="Q205" s="486"/>
    </row>
    <row r="206" spans="9:17" s="487" customFormat="1" ht="12.75">
      <c r="I206" s="486"/>
      <c r="J206" s="486"/>
      <c r="K206" s="486"/>
      <c r="L206" s="486"/>
      <c r="M206" s="486"/>
      <c r="N206" s="486"/>
      <c r="O206" s="486"/>
      <c r="P206" s="486"/>
      <c r="Q206" s="486"/>
    </row>
    <row r="207" spans="9:17" s="487" customFormat="1" ht="12.75">
      <c r="I207" s="486"/>
      <c r="J207" s="486"/>
      <c r="K207" s="486"/>
      <c r="L207" s="486"/>
      <c r="M207" s="486"/>
      <c r="N207" s="486"/>
      <c r="O207" s="486"/>
      <c r="P207" s="486"/>
      <c r="Q207" s="486"/>
    </row>
    <row r="208" spans="9:17" s="487" customFormat="1" ht="12.75">
      <c r="I208" s="486"/>
      <c r="J208" s="486"/>
      <c r="K208" s="486"/>
      <c r="L208" s="486"/>
      <c r="M208" s="486"/>
      <c r="N208" s="486"/>
      <c r="O208" s="486"/>
      <c r="P208" s="486"/>
      <c r="Q208" s="486"/>
    </row>
    <row r="209" spans="9:17" s="487" customFormat="1" ht="12.75">
      <c r="I209" s="486"/>
      <c r="J209" s="486"/>
      <c r="K209" s="486"/>
      <c r="L209" s="486"/>
      <c r="M209" s="486"/>
      <c r="N209" s="486"/>
      <c r="O209" s="486"/>
      <c r="P209" s="486"/>
      <c r="Q209" s="486"/>
    </row>
    <row r="210" spans="9:17" s="487" customFormat="1" ht="12.75">
      <c r="I210" s="486"/>
      <c r="J210" s="486"/>
      <c r="K210" s="486"/>
      <c r="L210" s="486"/>
      <c r="M210" s="486"/>
      <c r="N210" s="486"/>
      <c r="O210" s="486"/>
      <c r="P210" s="486"/>
      <c r="Q210" s="486"/>
    </row>
    <row r="211" spans="9:17" s="487" customFormat="1" ht="12.75">
      <c r="I211" s="486"/>
      <c r="J211" s="486"/>
      <c r="K211" s="486"/>
      <c r="L211" s="486"/>
      <c r="M211" s="486"/>
      <c r="N211" s="486"/>
      <c r="O211" s="486"/>
      <c r="P211" s="486"/>
      <c r="Q211" s="486"/>
    </row>
    <row r="212" spans="9:17" s="487" customFormat="1" ht="12.75">
      <c r="I212" s="486"/>
      <c r="J212" s="486"/>
      <c r="K212" s="486"/>
      <c r="L212" s="486"/>
      <c r="M212" s="486"/>
      <c r="N212" s="486"/>
      <c r="O212" s="486"/>
      <c r="P212" s="486"/>
      <c r="Q212" s="486"/>
    </row>
    <row r="213" spans="9:17" s="487" customFormat="1" ht="12.75">
      <c r="I213" s="486"/>
      <c r="J213" s="486"/>
      <c r="K213" s="486"/>
      <c r="L213" s="486"/>
      <c r="M213" s="486"/>
      <c r="N213" s="486"/>
      <c r="O213" s="486"/>
      <c r="P213" s="486"/>
      <c r="Q213" s="486"/>
    </row>
    <row r="214" spans="9:17" s="487" customFormat="1" ht="12.75">
      <c r="I214" s="486"/>
      <c r="J214" s="486"/>
      <c r="K214" s="486"/>
      <c r="L214" s="486"/>
      <c r="M214" s="486"/>
      <c r="N214" s="486"/>
      <c r="O214" s="486"/>
      <c r="P214" s="486"/>
      <c r="Q214" s="486"/>
    </row>
    <row r="215" spans="9:17" s="487" customFormat="1" ht="12.75">
      <c r="I215" s="486"/>
      <c r="J215" s="486"/>
      <c r="K215" s="486"/>
      <c r="L215" s="486"/>
      <c r="M215" s="486"/>
      <c r="N215" s="486"/>
      <c r="O215" s="486"/>
      <c r="P215" s="486"/>
      <c r="Q215" s="486"/>
    </row>
    <row r="216" spans="9:17" s="487" customFormat="1" ht="12.75">
      <c r="I216" s="486"/>
      <c r="J216" s="486"/>
      <c r="K216" s="486"/>
      <c r="L216" s="486"/>
      <c r="M216" s="486"/>
      <c r="N216" s="486"/>
      <c r="O216" s="486"/>
      <c r="P216" s="486"/>
      <c r="Q216" s="486"/>
    </row>
    <row r="217" spans="9:17" s="487" customFormat="1" ht="12.75">
      <c r="I217" s="486"/>
      <c r="J217" s="486"/>
      <c r="K217" s="486"/>
      <c r="L217" s="486"/>
      <c r="M217" s="486"/>
      <c r="N217" s="486"/>
      <c r="O217" s="486"/>
      <c r="P217" s="486"/>
      <c r="Q217" s="486"/>
    </row>
    <row r="218" spans="9:17" s="487" customFormat="1" ht="12.75">
      <c r="I218" s="486"/>
      <c r="J218" s="486"/>
      <c r="K218" s="486"/>
      <c r="L218" s="486"/>
      <c r="M218" s="486"/>
      <c r="N218" s="486"/>
      <c r="O218" s="486"/>
      <c r="P218" s="486"/>
      <c r="Q218" s="486"/>
    </row>
    <row r="219" spans="9:17" s="487" customFormat="1" ht="12.75">
      <c r="I219" s="486"/>
      <c r="J219" s="486"/>
      <c r="K219" s="486"/>
      <c r="L219" s="486"/>
      <c r="M219" s="486"/>
      <c r="N219" s="486"/>
      <c r="O219" s="486"/>
      <c r="P219" s="486"/>
      <c r="Q219" s="486"/>
    </row>
    <row r="220" spans="9:17" s="487" customFormat="1" ht="12.75">
      <c r="I220" s="486"/>
      <c r="J220" s="486"/>
      <c r="K220" s="486"/>
      <c r="L220" s="486"/>
      <c r="M220" s="486"/>
      <c r="N220" s="486"/>
      <c r="O220" s="486"/>
      <c r="P220" s="486"/>
      <c r="Q220" s="486"/>
    </row>
    <row r="221" spans="9:17" s="487" customFormat="1" ht="12.75">
      <c r="I221" s="486"/>
      <c r="J221" s="486"/>
      <c r="K221" s="486"/>
      <c r="L221" s="486"/>
      <c r="M221" s="486"/>
      <c r="N221" s="486"/>
      <c r="O221" s="486"/>
      <c r="P221" s="486"/>
      <c r="Q221" s="486"/>
    </row>
    <row r="222" spans="9:17" s="487" customFormat="1" ht="12.75">
      <c r="I222" s="486"/>
      <c r="J222" s="486"/>
      <c r="K222" s="486"/>
      <c r="L222" s="486"/>
      <c r="M222" s="486"/>
      <c r="N222" s="486"/>
      <c r="O222" s="486"/>
      <c r="P222" s="486"/>
      <c r="Q222" s="486"/>
    </row>
    <row r="223" spans="9:17" s="487" customFormat="1" ht="12.75">
      <c r="I223" s="486"/>
      <c r="J223" s="486"/>
      <c r="K223" s="486"/>
      <c r="L223" s="486"/>
      <c r="M223" s="486"/>
      <c r="N223" s="486"/>
      <c r="O223" s="486"/>
      <c r="P223" s="486"/>
      <c r="Q223" s="486"/>
    </row>
    <row r="224" spans="9:17" s="487" customFormat="1" ht="12.75">
      <c r="I224" s="486"/>
      <c r="J224" s="486"/>
      <c r="K224" s="486"/>
      <c r="L224" s="486"/>
      <c r="M224" s="486"/>
      <c r="N224" s="486"/>
      <c r="O224" s="486"/>
      <c r="P224" s="486"/>
      <c r="Q224" s="486"/>
    </row>
    <row r="225" spans="9:17" s="487" customFormat="1" ht="12.75">
      <c r="I225" s="486"/>
      <c r="J225" s="486"/>
      <c r="K225" s="486"/>
      <c r="L225" s="486"/>
      <c r="M225" s="486"/>
      <c r="N225" s="486"/>
      <c r="O225" s="486"/>
      <c r="P225" s="486"/>
      <c r="Q225" s="486"/>
    </row>
    <row r="226" spans="9:17" s="487" customFormat="1" ht="12.75">
      <c r="I226" s="486"/>
      <c r="J226" s="486"/>
      <c r="K226" s="486"/>
      <c r="L226" s="486"/>
      <c r="M226" s="486"/>
      <c r="N226" s="486"/>
      <c r="O226" s="486"/>
      <c r="P226" s="486"/>
      <c r="Q226" s="486"/>
    </row>
    <row r="227" spans="9:17" s="487" customFormat="1" ht="12.75">
      <c r="I227" s="486"/>
      <c r="J227" s="486"/>
      <c r="K227" s="486"/>
      <c r="L227" s="486"/>
      <c r="M227" s="486"/>
      <c r="N227" s="486"/>
      <c r="O227" s="486"/>
      <c r="P227" s="486"/>
      <c r="Q227" s="486"/>
    </row>
    <row r="228" spans="9:17" s="487" customFormat="1" ht="12.75">
      <c r="I228" s="486"/>
      <c r="J228" s="486"/>
      <c r="K228" s="486"/>
      <c r="L228" s="486"/>
      <c r="M228" s="486"/>
      <c r="N228" s="486"/>
      <c r="O228" s="486"/>
      <c r="P228" s="486"/>
      <c r="Q228" s="486"/>
    </row>
    <row r="229" spans="9:17" s="487" customFormat="1" ht="12.75">
      <c r="I229" s="486"/>
      <c r="J229" s="486"/>
      <c r="K229" s="486"/>
      <c r="L229" s="486"/>
      <c r="M229" s="486"/>
      <c r="N229" s="486"/>
      <c r="O229" s="486"/>
      <c r="P229" s="486"/>
      <c r="Q229" s="486"/>
    </row>
    <row r="230" spans="9:17" s="487" customFormat="1" ht="12.75">
      <c r="I230" s="486"/>
      <c r="J230" s="486"/>
      <c r="K230" s="486"/>
      <c r="L230" s="486"/>
      <c r="M230" s="486"/>
      <c r="N230" s="486"/>
      <c r="O230" s="486"/>
      <c r="P230" s="486"/>
      <c r="Q230" s="486"/>
    </row>
    <row r="231" spans="9:17" s="487" customFormat="1" ht="12.75">
      <c r="I231" s="486"/>
      <c r="J231" s="486"/>
      <c r="K231" s="486"/>
      <c r="L231" s="486"/>
      <c r="M231" s="486"/>
      <c r="N231" s="486"/>
      <c r="O231" s="486"/>
      <c r="P231" s="486"/>
      <c r="Q231" s="486"/>
    </row>
    <row r="232" spans="9:17" s="487" customFormat="1" ht="12.75">
      <c r="I232" s="486"/>
      <c r="J232" s="486"/>
      <c r="K232" s="486"/>
      <c r="L232" s="486"/>
      <c r="M232" s="486"/>
      <c r="N232" s="486"/>
      <c r="O232" s="486"/>
      <c r="P232" s="486"/>
      <c r="Q232" s="486"/>
    </row>
    <row r="233" spans="9:17" s="487" customFormat="1" ht="12.75">
      <c r="I233" s="486"/>
      <c r="J233" s="486"/>
      <c r="K233" s="486"/>
      <c r="L233" s="486"/>
      <c r="M233" s="486"/>
      <c r="N233" s="486"/>
      <c r="O233" s="486"/>
      <c r="P233" s="486"/>
      <c r="Q233" s="486"/>
    </row>
    <row r="234" spans="9:17" s="487" customFormat="1" ht="12.75">
      <c r="I234" s="486"/>
      <c r="J234" s="486"/>
      <c r="K234" s="486"/>
      <c r="L234" s="486"/>
      <c r="M234" s="486"/>
      <c r="N234" s="486"/>
      <c r="O234" s="486"/>
      <c r="P234" s="486"/>
      <c r="Q234" s="486"/>
    </row>
    <row r="235" spans="9:17" s="487" customFormat="1" ht="12.75">
      <c r="I235" s="486"/>
      <c r="J235" s="486"/>
      <c r="K235" s="486"/>
      <c r="L235" s="486"/>
      <c r="M235" s="486"/>
      <c r="N235" s="486"/>
      <c r="O235" s="486"/>
      <c r="P235" s="486"/>
      <c r="Q235" s="486"/>
    </row>
    <row r="236" spans="9:17" s="487" customFormat="1" ht="12.75">
      <c r="I236" s="486"/>
      <c r="J236" s="486"/>
      <c r="K236" s="486"/>
      <c r="L236" s="486"/>
      <c r="M236" s="486"/>
      <c r="N236" s="486"/>
      <c r="O236" s="486"/>
      <c r="P236" s="486"/>
      <c r="Q236" s="486"/>
    </row>
    <row r="237" spans="9:17" s="487" customFormat="1" ht="12.75">
      <c r="I237" s="486"/>
      <c r="J237" s="486"/>
      <c r="K237" s="486"/>
      <c r="L237" s="486"/>
      <c r="M237" s="486"/>
      <c r="N237" s="486"/>
      <c r="O237" s="486"/>
      <c r="P237" s="486"/>
      <c r="Q237" s="486"/>
    </row>
    <row r="238" spans="9:17" s="487" customFormat="1" ht="12.75">
      <c r="I238" s="486"/>
      <c r="J238" s="486"/>
      <c r="K238" s="486"/>
      <c r="L238" s="486"/>
      <c r="M238" s="486"/>
      <c r="N238" s="486"/>
      <c r="O238" s="486"/>
      <c r="P238" s="486"/>
      <c r="Q238" s="486"/>
    </row>
    <row r="239" spans="9:17" s="487" customFormat="1" ht="12.75">
      <c r="I239" s="486"/>
      <c r="J239" s="486"/>
      <c r="K239" s="486"/>
      <c r="L239" s="486"/>
      <c r="M239" s="486"/>
      <c r="N239" s="486"/>
      <c r="O239" s="486"/>
      <c r="P239" s="486"/>
      <c r="Q239" s="486"/>
    </row>
    <row r="240" spans="9:17" s="487" customFormat="1" ht="12.75">
      <c r="I240" s="486"/>
      <c r="J240" s="486"/>
      <c r="K240" s="486"/>
      <c r="L240" s="486"/>
      <c r="M240" s="486"/>
      <c r="N240" s="486"/>
      <c r="O240" s="486"/>
      <c r="P240" s="486"/>
      <c r="Q240" s="486"/>
    </row>
    <row r="241" spans="9:17" s="487" customFormat="1" ht="12.75">
      <c r="I241" s="486"/>
      <c r="J241" s="486"/>
      <c r="K241" s="486"/>
      <c r="L241" s="486"/>
      <c r="M241" s="486"/>
      <c r="N241" s="486"/>
      <c r="O241" s="486"/>
      <c r="P241" s="486"/>
      <c r="Q241" s="486"/>
    </row>
    <row r="242" spans="9:17" s="487" customFormat="1" ht="12.75">
      <c r="I242" s="486"/>
      <c r="J242" s="486"/>
      <c r="K242" s="486"/>
      <c r="L242" s="486"/>
      <c r="M242" s="486"/>
      <c r="N242" s="486"/>
      <c r="O242" s="486"/>
      <c r="P242" s="486"/>
      <c r="Q242" s="486"/>
    </row>
    <row r="243" spans="9:17" s="487" customFormat="1" ht="12.75">
      <c r="I243" s="486"/>
      <c r="J243" s="486"/>
      <c r="K243" s="486"/>
      <c r="L243" s="486"/>
      <c r="M243" s="486"/>
      <c r="N243" s="486"/>
      <c r="O243" s="486"/>
      <c r="P243" s="486"/>
      <c r="Q243" s="486"/>
    </row>
    <row r="244" spans="9:17" s="487" customFormat="1" ht="12.75">
      <c r="I244" s="486"/>
      <c r="J244" s="486"/>
      <c r="K244" s="486"/>
      <c r="L244" s="486"/>
      <c r="M244" s="486"/>
      <c r="N244" s="486"/>
      <c r="O244" s="486"/>
      <c r="P244" s="486"/>
      <c r="Q244" s="486"/>
    </row>
    <row r="245" spans="9:17" s="487" customFormat="1" ht="12.75">
      <c r="I245" s="486"/>
      <c r="J245" s="486"/>
      <c r="K245" s="486"/>
      <c r="L245" s="486"/>
      <c r="M245" s="486"/>
      <c r="N245" s="486"/>
      <c r="O245" s="486"/>
      <c r="P245" s="486"/>
      <c r="Q245" s="486"/>
    </row>
    <row r="246" spans="9:17" s="487" customFormat="1" ht="12.75">
      <c r="I246" s="486"/>
      <c r="J246" s="486"/>
      <c r="K246" s="486"/>
      <c r="L246" s="486"/>
      <c r="M246" s="486"/>
      <c r="N246" s="486"/>
      <c r="O246" s="486"/>
      <c r="P246" s="486"/>
      <c r="Q246" s="486"/>
    </row>
    <row r="247" spans="9:17" s="487" customFormat="1" ht="12.75">
      <c r="I247" s="486"/>
      <c r="J247" s="486"/>
      <c r="K247" s="486"/>
      <c r="L247" s="486"/>
      <c r="M247" s="486"/>
      <c r="N247" s="486"/>
      <c r="O247" s="486"/>
      <c r="P247" s="486"/>
      <c r="Q247" s="486"/>
    </row>
    <row r="248" spans="9:17" s="487" customFormat="1" ht="12.75">
      <c r="I248" s="486"/>
      <c r="J248" s="486"/>
      <c r="K248" s="486"/>
      <c r="L248" s="486"/>
      <c r="M248" s="486"/>
      <c r="N248" s="486"/>
      <c r="O248" s="486"/>
      <c r="P248" s="486"/>
      <c r="Q248" s="486"/>
    </row>
    <row r="249" spans="9:17" s="487" customFormat="1" ht="12.75">
      <c r="I249" s="486"/>
      <c r="J249" s="486"/>
      <c r="K249" s="486"/>
      <c r="L249" s="486"/>
      <c r="M249" s="486"/>
      <c r="N249" s="486"/>
      <c r="O249" s="486"/>
      <c r="P249" s="486"/>
      <c r="Q249" s="486"/>
    </row>
    <row r="250" spans="9:17" s="487" customFormat="1" ht="12.75">
      <c r="I250" s="486"/>
      <c r="J250" s="486"/>
      <c r="K250" s="486"/>
      <c r="L250" s="486"/>
      <c r="M250" s="486"/>
      <c r="N250" s="486"/>
      <c r="O250" s="486"/>
      <c r="P250" s="486"/>
      <c r="Q250" s="486"/>
    </row>
    <row r="251" spans="9:17" s="487" customFormat="1" ht="12.75">
      <c r="I251" s="486"/>
      <c r="J251" s="486"/>
      <c r="K251" s="486"/>
      <c r="L251" s="486"/>
      <c r="M251" s="486"/>
      <c r="N251" s="486"/>
      <c r="O251" s="486"/>
      <c r="P251" s="486"/>
      <c r="Q251" s="486"/>
    </row>
    <row r="252" spans="9:17" s="487" customFormat="1" ht="12.75">
      <c r="I252" s="486"/>
      <c r="J252" s="486"/>
      <c r="K252" s="486"/>
      <c r="L252" s="486"/>
      <c r="M252" s="486"/>
      <c r="N252" s="486"/>
      <c r="O252" s="486"/>
      <c r="P252" s="486"/>
      <c r="Q252" s="486"/>
    </row>
    <row r="253" spans="9:17" s="487" customFormat="1" ht="12.75">
      <c r="I253" s="486"/>
      <c r="J253" s="486"/>
      <c r="K253" s="486"/>
      <c r="L253" s="486"/>
      <c r="M253" s="486"/>
      <c r="N253" s="486"/>
      <c r="O253" s="486"/>
      <c r="P253" s="486"/>
      <c r="Q253" s="486"/>
    </row>
    <row r="254" spans="9:17" s="487" customFormat="1" ht="12.75">
      <c r="I254" s="486"/>
      <c r="J254" s="486"/>
      <c r="K254" s="486"/>
      <c r="L254" s="486"/>
      <c r="M254" s="486"/>
      <c r="N254" s="486"/>
      <c r="O254" s="486"/>
      <c r="P254" s="486"/>
      <c r="Q254" s="486"/>
    </row>
    <row r="255" spans="9:17" s="487" customFormat="1" ht="12.75">
      <c r="I255" s="486"/>
      <c r="J255" s="486"/>
      <c r="K255" s="486"/>
      <c r="L255" s="486"/>
      <c r="M255" s="486"/>
      <c r="N255" s="486"/>
      <c r="O255" s="486"/>
      <c r="P255" s="486"/>
      <c r="Q255" s="486"/>
    </row>
    <row r="256" spans="9:17" s="487" customFormat="1" ht="12.75">
      <c r="I256" s="486"/>
      <c r="J256" s="486"/>
      <c r="K256" s="486"/>
      <c r="L256" s="486"/>
      <c r="M256" s="486"/>
      <c r="N256" s="486"/>
      <c r="O256" s="486"/>
      <c r="P256" s="486"/>
      <c r="Q256" s="486"/>
    </row>
    <row r="257" spans="9:17" s="487" customFormat="1" ht="12.75">
      <c r="I257" s="486"/>
      <c r="J257" s="486"/>
      <c r="K257" s="486"/>
      <c r="L257" s="486"/>
      <c r="M257" s="486"/>
      <c r="N257" s="486"/>
      <c r="O257" s="486"/>
      <c r="P257" s="486"/>
      <c r="Q257" s="486"/>
    </row>
    <row r="258" spans="9:17" s="487" customFormat="1" ht="12.75">
      <c r="I258" s="486"/>
      <c r="J258" s="486"/>
      <c r="K258" s="486"/>
      <c r="L258" s="486"/>
      <c r="M258" s="486"/>
      <c r="N258" s="486"/>
      <c r="O258" s="486"/>
      <c r="P258" s="486"/>
      <c r="Q258" s="486"/>
    </row>
    <row r="259" spans="9:17" s="487" customFormat="1" ht="12.75">
      <c r="I259" s="486"/>
      <c r="J259" s="486"/>
      <c r="K259" s="486"/>
      <c r="L259" s="486"/>
      <c r="M259" s="486"/>
      <c r="N259" s="486"/>
      <c r="O259" s="486"/>
      <c r="P259" s="486"/>
      <c r="Q259" s="486"/>
    </row>
    <row r="260" spans="9:17" s="487" customFormat="1" ht="12.75">
      <c r="I260" s="486"/>
      <c r="J260" s="486"/>
      <c r="K260" s="486"/>
      <c r="L260" s="486"/>
      <c r="M260" s="486"/>
      <c r="N260" s="486"/>
      <c r="O260" s="486"/>
      <c r="P260" s="486"/>
      <c r="Q260" s="486"/>
    </row>
    <row r="261" spans="9:17" s="487" customFormat="1" ht="12.75">
      <c r="I261" s="486"/>
      <c r="J261" s="486"/>
      <c r="K261" s="486"/>
      <c r="L261" s="486"/>
      <c r="M261" s="486"/>
      <c r="N261" s="486"/>
      <c r="O261" s="486"/>
      <c r="P261" s="486"/>
      <c r="Q261" s="486"/>
    </row>
    <row r="262" spans="9:17" s="487" customFormat="1" ht="12.75">
      <c r="I262" s="486"/>
      <c r="J262" s="486"/>
      <c r="K262" s="486"/>
      <c r="L262" s="486"/>
      <c r="M262" s="486"/>
      <c r="N262" s="486"/>
      <c r="O262" s="486"/>
      <c r="P262" s="486"/>
      <c r="Q262" s="486"/>
    </row>
    <row r="263" spans="9:17" s="487" customFormat="1" ht="12.75">
      <c r="I263" s="486"/>
      <c r="J263" s="486"/>
      <c r="K263" s="486"/>
      <c r="L263" s="486"/>
      <c r="M263" s="486"/>
      <c r="N263" s="486"/>
      <c r="O263" s="486"/>
      <c r="P263" s="486"/>
      <c r="Q263" s="486"/>
    </row>
    <row r="264" spans="9:17" s="487" customFormat="1" ht="12.75">
      <c r="I264" s="486"/>
      <c r="J264" s="486"/>
      <c r="K264" s="486"/>
      <c r="L264" s="486"/>
      <c r="M264" s="486"/>
      <c r="N264" s="486"/>
      <c r="O264" s="486"/>
      <c r="P264" s="486"/>
      <c r="Q264" s="486"/>
    </row>
    <row r="265" spans="9:17" s="487" customFormat="1" ht="12.75">
      <c r="I265" s="486"/>
      <c r="J265" s="486"/>
      <c r="K265" s="486"/>
      <c r="L265" s="486"/>
      <c r="M265" s="486"/>
      <c r="N265" s="486"/>
      <c r="O265" s="486"/>
      <c r="P265" s="486"/>
      <c r="Q265" s="486"/>
    </row>
    <row r="266" spans="9:17" s="487" customFormat="1" ht="12.75">
      <c r="I266" s="486"/>
      <c r="J266" s="486"/>
      <c r="K266" s="486"/>
      <c r="L266" s="486"/>
      <c r="M266" s="486"/>
      <c r="N266" s="486"/>
      <c r="O266" s="486"/>
      <c r="P266" s="486"/>
      <c r="Q266" s="486"/>
    </row>
    <row r="267" spans="9:17" s="487" customFormat="1" ht="12.75">
      <c r="I267" s="486"/>
      <c r="J267" s="486"/>
      <c r="K267" s="486"/>
      <c r="L267" s="486"/>
      <c r="M267" s="486"/>
      <c r="N267" s="486"/>
      <c r="O267" s="486"/>
      <c r="P267" s="486"/>
      <c r="Q267" s="486"/>
    </row>
    <row r="268" spans="9:17" s="487" customFormat="1" ht="12.75">
      <c r="I268" s="486"/>
      <c r="J268" s="486"/>
      <c r="K268" s="486"/>
      <c r="L268" s="486"/>
      <c r="M268" s="486"/>
      <c r="N268" s="486"/>
      <c r="O268" s="486"/>
      <c r="P268" s="486"/>
      <c r="Q268" s="486"/>
    </row>
    <row r="269" spans="9:17" s="487" customFormat="1" ht="12.75">
      <c r="I269" s="486"/>
      <c r="J269" s="486"/>
      <c r="K269" s="486"/>
      <c r="L269" s="486"/>
      <c r="M269" s="486"/>
      <c r="N269" s="486"/>
      <c r="O269" s="486"/>
      <c r="P269" s="486"/>
      <c r="Q269" s="486"/>
    </row>
    <row r="270" spans="9:17" s="487" customFormat="1" ht="12.75">
      <c r="I270" s="486"/>
      <c r="J270" s="486"/>
      <c r="K270" s="486"/>
      <c r="L270" s="486"/>
      <c r="M270" s="486"/>
      <c r="N270" s="486"/>
      <c r="O270" s="486"/>
      <c r="P270" s="486"/>
      <c r="Q270" s="486"/>
    </row>
    <row r="271" spans="9:17" s="487" customFormat="1" ht="12.75">
      <c r="I271" s="486"/>
      <c r="J271" s="486"/>
      <c r="K271" s="486"/>
      <c r="L271" s="486"/>
      <c r="M271" s="486"/>
      <c r="N271" s="486"/>
      <c r="O271" s="486"/>
      <c r="P271" s="486"/>
      <c r="Q271" s="486"/>
    </row>
    <row r="272" spans="9:17" s="487" customFormat="1" ht="12.75">
      <c r="I272" s="486"/>
      <c r="J272" s="486"/>
      <c r="K272" s="486"/>
      <c r="L272" s="486"/>
      <c r="M272" s="486"/>
      <c r="N272" s="486"/>
      <c r="O272" s="486"/>
      <c r="P272" s="486"/>
      <c r="Q272" s="486"/>
    </row>
    <row r="273" spans="9:17" s="487" customFormat="1" ht="12.75">
      <c r="I273" s="486"/>
      <c r="J273" s="486"/>
      <c r="K273" s="486"/>
      <c r="L273" s="486"/>
      <c r="M273" s="486"/>
      <c r="N273" s="486"/>
      <c r="O273" s="486"/>
      <c r="P273" s="486"/>
      <c r="Q273" s="486"/>
    </row>
    <row r="274" spans="9:17" s="487" customFormat="1" ht="12.75">
      <c r="I274" s="486"/>
      <c r="J274" s="486"/>
      <c r="K274" s="486"/>
      <c r="L274" s="486"/>
      <c r="M274" s="486"/>
      <c r="N274" s="486"/>
      <c r="O274" s="486"/>
      <c r="P274" s="486"/>
      <c r="Q274" s="486"/>
    </row>
    <row r="275" spans="9:17" s="487" customFormat="1" ht="12.75">
      <c r="I275" s="486"/>
      <c r="J275" s="486"/>
      <c r="K275" s="486"/>
      <c r="L275" s="486"/>
      <c r="M275" s="486"/>
      <c r="N275" s="486"/>
      <c r="O275" s="486"/>
      <c r="P275" s="486"/>
      <c r="Q275" s="486"/>
    </row>
    <row r="276" spans="9:17" s="487" customFormat="1" ht="12.75">
      <c r="I276" s="486"/>
      <c r="J276" s="486"/>
      <c r="K276" s="486"/>
      <c r="L276" s="486"/>
      <c r="M276" s="486"/>
      <c r="N276" s="486"/>
      <c r="O276" s="486"/>
      <c r="P276" s="486"/>
      <c r="Q276" s="486"/>
    </row>
    <row r="277" spans="9:17" s="487" customFormat="1" ht="12.75">
      <c r="I277" s="486"/>
      <c r="J277" s="486"/>
      <c r="K277" s="486"/>
      <c r="L277" s="486"/>
      <c r="M277" s="486"/>
      <c r="N277" s="486"/>
      <c r="O277" s="486"/>
      <c r="P277" s="486"/>
      <c r="Q277" s="486"/>
    </row>
    <row r="278" spans="9:17" s="487" customFormat="1" ht="12.75">
      <c r="I278" s="486"/>
      <c r="J278" s="486"/>
      <c r="K278" s="486"/>
      <c r="L278" s="486"/>
      <c r="M278" s="486"/>
      <c r="N278" s="486"/>
      <c r="O278" s="486"/>
      <c r="P278" s="486"/>
      <c r="Q278" s="486"/>
    </row>
    <row r="279" spans="9:17" s="487" customFormat="1" ht="12.75">
      <c r="I279" s="486"/>
      <c r="J279" s="486"/>
      <c r="K279" s="486"/>
      <c r="L279" s="486"/>
      <c r="M279" s="486"/>
      <c r="N279" s="486"/>
      <c r="O279" s="486"/>
      <c r="P279" s="486"/>
      <c r="Q279" s="486"/>
    </row>
    <row r="280" spans="9:17" s="487" customFormat="1" ht="12.75">
      <c r="I280" s="486"/>
      <c r="J280" s="486"/>
      <c r="K280" s="486"/>
      <c r="L280" s="486"/>
      <c r="M280" s="486"/>
      <c r="N280" s="486"/>
      <c r="O280" s="486"/>
      <c r="P280" s="486"/>
      <c r="Q280" s="486"/>
    </row>
    <row r="281" spans="9:17" s="487" customFormat="1" ht="12.75">
      <c r="I281" s="486"/>
      <c r="J281" s="486"/>
      <c r="K281" s="486"/>
      <c r="L281" s="486"/>
      <c r="M281" s="486"/>
      <c r="N281" s="486"/>
      <c r="O281" s="486"/>
      <c r="P281" s="486"/>
      <c r="Q281" s="486"/>
    </row>
    <row r="282" spans="9:17" s="487" customFormat="1" ht="12.75">
      <c r="I282" s="486"/>
      <c r="J282" s="486"/>
      <c r="K282" s="486"/>
      <c r="L282" s="486"/>
      <c r="M282" s="486"/>
      <c r="N282" s="486"/>
      <c r="O282" s="486"/>
      <c r="P282" s="486"/>
      <c r="Q282" s="486"/>
    </row>
    <row r="283" spans="9:17" s="487" customFormat="1" ht="12.75">
      <c r="I283" s="486"/>
      <c r="J283" s="486"/>
      <c r="K283" s="486"/>
      <c r="L283" s="486"/>
      <c r="M283" s="486"/>
      <c r="N283" s="486"/>
      <c r="O283" s="486"/>
      <c r="P283" s="486"/>
      <c r="Q283" s="486"/>
    </row>
    <row r="284" spans="9:17" s="487" customFormat="1" ht="12.75">
      <c r="I284" s="486"/>
      <c r="J284" s="486"/>
      <c r="K284" s="486"/>
      <c r="L284" s="486"/>
      <c r="M284" s="486"/>
      <c r="N284" s="486"/>
      <c r="O284" s="486"/>
      <c r="P284" s="486"/>
      <c r="Q284" s="486"/>
    </row>
    <row r="285" spans="9:17" s="487" customFormat="1" ht="12.75">
      <c r="I285" s="486"/>
      <c r="J285" s="486"/>
      <c r="K285" s="486"/>
      <c r="L285" s="486"/>
      <c r="M285" s="486"/>
      <c r="N285" s="486"/>
      <c r="O285" s="486"/>
      <c r="P285" s="486"/>
      <c r="Q285" s="486"/>
    </row>
    <row r="286" spans="9:17" s="487" customFormat="1" ht="12.75">
      <c r="I286" s="486"/>
      <c r="J286" s="486"/>
      <c r="K286" s="486"/>
      <c r="L286" s="486"/>
      <c r="M286" s="486"/>
      <c r="N286" s="486"/>
      <c r="O286" s="486"/>
      <c r="P286" s="486"/>
      <c r="Q286" s="486"/>
    </row>
    <row r="287" spans="9:17" s="487" customFormat="1" ht="12.75">
      <c r="I287" s="486"/>
      <c r="J287" s="486"/>
      <c r="K287" s="486"/>
      <c r="L287" s="486"/>
      <c r="M287" s="486"/>
      <c r="N287" s="486"/>
      <c r="O287" s="486"/>
      <c r="P287" s="486"/>
      <c r="Q287" s="486"/>
    </row>
    <row r="288" spans="9:17" s="487" customFormat="1" ht="12.75">
      <c r="I288" s="486"/>
      <c r="J288" s="486"/>
      <c r="K288" s="486"/>
      <c r="L288" s="486"/>
      <c r="M288" s="486"/>
      <c r="N288" s="486"/>
      <c r="O288" s="486"/>
      <c r="P288" s="486"/>
      <c r="Q288" s="486"/>
    </row>
    <row r="289" spans="9:17" s="487" customFormat="1" ht="12.75">
      <c r="I289" s="486"/>
      <c r="J289" s="486"/>
      <c r="K289" s="486"/>
      <c r="L289" s="486"/>
      <c r="M289" s="486"/>
      <c r="N289" s="486"/>
      <c r="O289" s="486"/>
      <c r="P289" s="486"/>
      <c r="Q289" s="486"/>
    </row>
    <row r="290" spans="9:17" s="487" customFormat="1" ht="12.75">
      <c r="I290" s="486"/>
      <c r="J290" s="486"/>
      <c r="K290" s="486"/>
      <c r="L290" s="486"/>
      <c r="M290" s="486"/>
      <c r="N290" s="486"/>
      <c r="O290" s="486"/>
      <c r="P290" s="486"/>
      <c r="Q290" s="486"/>
    </row>
    <row r="291" spans="9:17" s="487" customFormat="1" ht="12.75">
      <c r="I291" s="486"/>
      <c r="J291" s="486"/>
      <c r="K291" s="486"/>
      <c r="L291" s="486"/>
      <c r="M291" s="486"/>
      <c r="N291" s="486"/>
      <c r="O291" s="486"/>
      <c r="P291" s="486"/>
      <c r="Q291" s="486"/>
    </row>
    <row r="292" spans="9:17" s="487" customFormat="1" ht="12.75">
      <c r="I292" s="486"/>
      <c r="J292" s="486"/>
      <c r="K292" s="486"/>
      <c r="L292" s="486"/>
      <c r="M292" s="486"/>
      <c r="N292" s="486"/>
      <c r="O292" s="486"/>
      <c r="P292" s="486"/>
      <c r="Q292" s="486"/>
    </row>
    <row r="293" spans="9:17" s="487" customFormat="1" ht="12.75">
      <c r="I293" s="486"/>
      <c r="J293" s="486"/>
      <c r="K293" s="486"/>
      <c r="L293" s="486"/>
      <c r="M293" s="486"/>
      <c r="N293" s="486"/>
      <c r="O293" s="486"/>
      <c r="P293" s="486"/>
      <c r="Q293" s="486"/>
    </row>
    <row r="294" spans="9:17" s="487" customFormat="1" ht="12.75">
      <c r="I294" s="486"/>
      <c r="J294" s="486"/>
      <c r="K294" s="486"/>
      <c r="L294" s="486"/>
      <c r="M294" s="486"/>
      <c r="N294" s="486"/>
      <c r="O294" s="486"/>
      <c r="P294" s="486"/>
      <c r="Q294" s="486"/>
    </row>
    <row r="295" spans="9:17" s="487" customFormat="1" ht="12.75">
      <c r="I295" s="486"/>
      <c r="J295" s="486"/>
      <c r="K295" s="486"/>
      <c r="L295" s="486"/>
      <c r="M295" s="486"/>
      <c r="N295" s="486"/>
      <c r="O295" s="486"/>
      <c r="P295" s="486"/>
      <c r="Q295" s="486"/>
    </row>
    <row r="296" spans="9:17" s="487" customFormat="1" ht="12.75">
      <c r="I296" s="486"/>
      <c r="J296" s="486"/>
      <c r="K296" s="486"/>
      <c r="L296" s="486"/>
      <c r="M296" s="486"/>
      <c r="N296" s="486"/>
      <c r="O296" s="486"/>
      <c r="P296" s="486"/>
      <c r="Q296" s="486"/>
    </row>
    <row r="297" spans="9:17" s="487" customFormat="1" ht="12.75">
      <c r="I297" s="486"/>
      <c r="J297" s="486"/>
      <c r="K297" s="486"/>
      <c r="L297" s="486"/>
      <c r="M297" s="486"/>
      <c r="N297" s="486"/>
      <c r="O297" s="486"/>
      <c r="P297" s="486"/>
      <c r="Q297" s="486"/>
    </row>
    <row r="298" spans="9:17" s="487" customFormat="1" ht="12.75">
      <c r="I298" s="486"/>
      <c r="J298" s="486"/>
      <c r="K298" s="486"/>
      <c r="L298" s="486"/>
      <c r="M298" s="486"/>
      <c r="N298" s="486"/>
      <c r="O298" s="486"/>
      <c r="P298" s="486"/>
      <c r="Q298" s="486"/>
    </row>
    <row r="299" spans="9:17" s="487" customFormat="1" ht="12.75">
      <c r="I299" s="486"/>
      <c r="J299" s="486"/>
      <c r="K299" s="486"/>
      <c r="L299" s="486"/>
      <c r="M299" s="486"/>
      <c r="N299" s="486"/>
      <c r="O299" s="486"/>
      <c r="P299" s="486"/>
      <c r="Q299" s="486"/>
    </row>
    <row r="300" spans="9:17" s="487" customFormat="1" ht="12.75">
      <c r="I300" s="486"/>
      <c r="J300" s="486"/>
      <c r="K300" s="486"/>
      <c r="L300" s="486"/>
      <c r="M300" s="486"/>
      <c r="N300" s="486"/>
      <c r="O300" s="486"/>
      <c r="P300" s="486"/>
      <c r="Q300" s="486"/>
    </row>
    <row r="301" spans="9:17" s="487" customFormat="1" ht="12.75">
      <c r="I301" s="486"/>
      <c r="J301" s="486"/>
      <c r="K301" s="486"/>
      <c r="L301" s="486"/>
      <c r="M301" s="486"/>
      <c r="N301" s="486"/>
      <c r="O301" s="486"/>
      <c r="P301" s="486"/>
      <c r="Q301" s="486"/>
    </row>
    <row r="302" spans="9:17" s="487" customFormat="1" ht="12.75">
      <c r="I302" s="486"/>
      <c r="J302" s="486"/>
      <c r="K302" s="486"/>
      <c r="L302" s="486"/>
      <c r="M302" s="486"/>
      <c r="N302" s="486"/>
      <c r="O302" s="486"/>
      <c r="P302" s="486"/>
      <c r="Q302" s="486"/>
    </row>
    <row r="303" spans="9:17" s="487" customFormat="1" ht="12.75">
      <c r="I303" s="486"/>
      <c r="J303" s="486"/>
      <c r="K303" s="486"/>
      <c r="L303" s="486"/>
      <c r="M303" s="486"/>
      <c r="N303" s="486"/>
      <c r="O303" s="486"/>
      <c r="P303" s="486"/>
      <c r="Q303" s="486"/>
    </row>
    <row r="304" spans="9:17" s="487" customFormat="1" ht="12.75">
      <c r="I304" s="486"/>
      <c r="J304" s="486"/>
      <c r="K304" s="486"/>
      <c r="L304" s="486"/>
      <c r="M304" s="486"/>
      <c r="N304" s="486"/>
      <c r="O304" s="486"/>
      <c r="P304" s="486"/>
      <c r="Q304" s="486"/>
    </row>
    <row r="305" spans="9:17" s="487" customFormat="1" ht="12.75">
      <c r="I305" s="486"/>
      <c r="J305" s="486"/>
      <c r="K305" s="486"/>
      <c r="L305" s="486"/>
      <c r="M305" s="486"/>
      <c r="N305" s="486"/>
      <c r="O305" s="486"/>
      <c r="P305" s="486"/>
      <c r="Q305" s="486"/>
    </row>
    <row r="306" spans="9:17" s="487" customFormat="1" ht="12.75">
      <c r="I306" s="486"/>
      <c r="J306" s="486"/>
      <c r="K306" s="486"/>
      <c r="L306" s="486"/>
      <c r="M306" s="486"/>
      <c r="N306" s="486"/>
      <c r="O306" s="486"/>
      <c r="P306" s="486"/>
      <c r="Q306" s="486"/>
    </row>
    <row r="307" spans="9:17" s="487" customFormat="1" ht="12.75">
      <c r="I307" s="486"/>
      <c r="J307" s="486"/>
      <c r="K307" s="486"/>
      <c r="L307" s="486"/>
      <c r="M307" s="486"/>
      <c r="N307" s="486"/>
      <c r="O307" s="486"/>
      <c r="P307" s="486"/>
      <c r="Q307" s="486"/>
    </row>
    <row r="308" spans="9:17" s="487" customFormat="1" ht="12.75">
      <c r="I308" s="486"/>
      <c r="J308" s="486"/>
      <c r="K308" s="486"/>
      <c r="L308" s="486"/>
      <c r="M308" s="486"/>
      <c r="N308" s="486"/>
      <c r="O308" s="486"/>
      <c r="P308" s="486"/>
      <c r="Q308" s="486"/>
    </row>
    <row r="309" spans="9:17" s="487" customFormat="1" ht="12.75">
      <c r="I309" s="486"/>
      <c r="J309" s="486"/>
      <c r="K309" s="486"/>
      <c r="L309" s="486"/>
      <c r="M309" s="486"/>
      <c r="N309" s="486"/>
      <c r="O309" s="486"/>
      <c r="P309" s="486"/>
      <c r="Q309" s="486"/>
    </row>
    <row r="310" spans="9:17" s="487" customFormat="1" ht="12.75">
      <c r="I310" s="486"/>
      <c r="J310" s="486"/>
      <c r="K310" s="486"/>
      <c r="L310" s="486"/>
      <c r="M310" s="486"/>
      <c r="N310" s="486"/>
      <c r="O310" s="486"/>
      <c r="P310" s="486"/>
      <c r="Q310" s="486"/>
    </row>
    <row r="311" spans="9:17" s="487" customFormat="1" ht="12.75">
      <c r="I311" s="486"/>
      <c r="J311" s="486"/>
      <c r="K311" s="486"/>
      <c r="L311" s="486"/>
      <c r="M311" s="486"/>
      <c r="N311" s="486"/>
      <c r="O311" s="486"/>
      <c r="P311" s="486"/>
      <c r="Q311" s="486"/>
    </row>
    <row r="312" spans="9:17" s="487" customFormat="1" ht="12.75">
      <c r="I312" s="486"/>
      <c r="J312" s="486"/>
      <c r="K312" s="486"/>
      <c r="L312" s="486"/>
      <c r="M312" s="486"/>
      <c r="N312" s="486"/>
      <c r="O312" s="486"/>
      <c r="P312" s="486"/>
      <c r="Q312" s="486"/>
    </row>
    <row r="313" spans="9:17" s="487" customFormat="1" ht="12.75">
      <c r="I313" s="486"/>
      <c r="J313" s="486"/>
      <c r="K313" s="486"/>
      <c r="L313" s="486"/>
      <c r="M313" s="486"/>
      <c r="N313" s="486"/>
      <c r="O313" s="486"/>
      <c r="P313" s="486"/>
      <c r="Q313" s="486"/>
    </row>
    <row r="314" spans="9:17" s="487" customFormat="1" ht="12.75">
      <c r="I314" s="486"/>
      <c r="J314" s="486"/>
      <c r="K314" s="486"/>
      <c r="L314" s="486"/>
      <c r="M314" s="486"/>
      <c r="N314" s="486"/>
      <c r="O314" s="486"/>
      <c r="P314" s="486"/>
      <c r="Q314" s="486"/>
    </row>
    <row r="315" spans="9:17" s="487" customFormat="1" ht="12.75">
      <c r="I315" s="486"/>
      <c r="J315" s="486"/>
      <c r="K315" s="486"/>
      <c r="L315" s="486"/>
      <c r="M315" s="486"/>
      <c r="N315" s="486"/>
      <c r="O315" s="486"/>
      <c r="P315" s="486"/>
      <c r="Q315" s="486"/>
    </row>
    <row r="316" spans="9:17" s="487" customFormat="1" ht="12.75">
      <c r="I316" s="486"/>
      <c r="J316" s="486"/>
      <c r="K316" s="486"/>
      <c r="L316" s="486"/>
      <c r="M316" s="486"/>
      <c r="N316" s="486"/>
      <c r="O316" s="486"/>
      <c r="P316" s="486"/>
      <c r="Q316" s="486"/>
    </row>
    <row r="317" spans="9:17" s="487" customFormat="1" ht="12.75">
      <c r="I317" s="486"/>
      <c r="J317" s="486"/>
      <c r="K317" s="486"/>
      <c r="L317" s="486"/>
      <c r="M317" s="486"/>
      <c r="N317" s="486"/>
      <c r="O317" s="486"/>
      <c r="P317" s="486"/>
      <c r="Q317" s="486"/>
    </row>
    <row r="318" spans="9:17" s="487" customFormat="1" ht="12.75">
      <c r="I318" s="486"/>
      <c r="J318" s="486"/>
      <c r="K318" s="486"/>
      <c r="L318" s="486"/>
      <c r="M318" s="486"/>
      <c r="N318" s="486"/>
      <c r="O318" s="486"/>
      <c r="P318" s="486"/>
      <c r="Q318" s="486"/>
    </row>
    <row r="319" spans="9:17" s="487" customFormat="1" ht="12.75">
      <c r="I319" s="486"/>
      <c r="J319" s="486"/>
      <c r="K319" s="486"/>
      <c r="L319" s="486"/>
      <c r="M319" s="486"/>
      <c r="N319" s="486"/>
      <c r="O319" s="486"/>
      <c r="P319" s="486"/>
      <c r="Q319" s="486"/>
    </row>
    <row r="320" spans="9:17" s="487" customFormat="1" ht="12.75">
      <c r="I320" s="486"/>
      <c r="J320" s="486"/>
      <c r="K320" s="486"/>
      <c r="L320" s="486"/>
      <c r="M320" s="486"/>
      <c r="N320" s="486"/>
      <c r="O320" s="486"/>
      <c r="P320" s="486"/>
      <c r="Q320" s="486"/>
    </row>
    <row r="321" spans="9:17" s="487" customFormat="1" ht="12.75">
      <c r="I321" s="486"/>
      <c r="J321" s="486"/>
      <c r="K321" s="486"/>
      <c r="L321" s="486"/>
      <c r="M321" s="486"/>
      <c r="N321" s="486"/>
      <c r="O321" s="486"/>
      <c r="P321" s="486"/>
      <c r="Q321" s="486"/>
    </row>
    <row r="322" spans="9:17" s="487" customFormat="1" ht="12.75">
      <c r="I322" s="486"/>
      <c r="J322" s="486"/>
      <c r="K322" s="486"/>
      <c r="L322" s="486"/>
      <c r="M322" s="486"/>
      <c r="N322" s="486"/>
      <c r="O322" s="486"/>
      <c r="P322" s="486"/>
      <c r="Q322" s="486"/>
    </row>
    <row r="323" spans="9:17" s="487" customFormat="1" ht="12.75">
      <c r="I323" s="486"/>
      <c r="J323" s="486"/>
      <c r="K323" s="486"/>
      <c r="L323" s="486"/>
      <c r="M323" s="486"/>
      <c r="N323" s="486"/>
      <c r="O323" s="486"/>
      <c r="P323" s="486"/>
      <c r="Q323" s="486"/>
    </row>
    <row r="324" spans="9:17" s="487" customFormat="1" ht="12.75">
      <c r="I324" s="486"/>
      <c r="J324" s="486"/>
      <c r="K324" s="486"/>
      <c r="L324" s="486"/>
      <c r="M324" s="486"/>
      <c r="N324" s="486"/>
      <c r="O324" s="486"/>
      <c r="P324" s="486"/>
      <c r="Q324" s="486"/>
    </row>
    <row r="325" spans="9:17" s="487" customFormat="1" ht="12.75">
      <c r="I325" s="486"/>
      <c r="J325" s="486"/>
      <c r="K325" s="486"/>
      <c r="L325" s="486"/>
      <c r="M325" s="486"/>
      <c r="N325" s="486"/>
      <c r="O325" s="486"/>
      <c r="P325" s="486"/>
      <c r="Q325" s="486"/>
    </row>
    <row r="326" spans="9:17" s="487" customFormat="1" ht="12.75">
      <c r="I326" s="486"/>
      <c r="J326" s="486"/>
      <c r="K326" s="486"/>
      <c r="L326" s="486"/>
      <c r="M326" s="486"/>
      <c r="N326" s="486"/>
      <c r="O326" s="486"/>
      <c r="P326" s="486"/>
      <c r="Q326" s="486"/>
    </row>
    <row r="327" spans="9:17" s="487" customFormat="1" ht="12.75">
      <c r="I327" s="486"/>
      <c r="J327" s="486"/>
      <c r="K327" s="486"/>
      <c r="L327" s="486"/>
      <c r="M327" s="486"/>
      <c r="N327" s="486"/>
      <c r="O327" s="486"/>
      <c r="P327" s="486"/>
      <c r="Q327" s="486"/>
    </row>
    <row r="328" spans="9:17" s="487" customFormat="1" ht="12.75">
      <c r="I328" s="486"/>
      <c r="J328" s="486"/>
      <c r="K328" s="486"/>
      <c r="L328" s="486"/>
      <c r="M328" s="486"/>
      <c r="N328" s="486"/>
      <c r="O328" s="486"/>
      <c r="P328" s="486"/>
      <c r="Q328" s="486"/>
    </row>
    <row r="329" spans="9:17" s="487" customFormat="1" ht="12.75">
      <c r="I329" s="486"/>
      <c r="J329" s="486"/>
      <c r="K329" s="486"/>
      <c r="L329" s="486"/>
      <c r="M329" s="486"/>
      <c r="N329" s="486"/>
      <c r="O329" s="486"/>
      <c r="P329" s="486"/>
      <c r="Q329" s="486"/>
    </row>
    <row r="330" spans="9:17" s="487" customFormat="1" ht="12.75">
      <c r="I330" s="486"/>
      <c r="J330" s="486"/>
      <c r="K330" s="486"/>
      <c r="L330" s="486"/>
      <c r="M330" s="486"/>
      <c r="N330" s="486"/>
      <c r="O330" s="486"/>
      <c r="P330" s="486"/>
      <c r="Q330" s="486"/>
    </row>
    <row r="331" spans="9:17" s="487" customFormat="1" ht="12.75">
      <c r="I331" s="486"/>
      <c r="J331" s="486"/>
      <c r="K331" s="486"/>
      <c r="L331" s="486"/>
      <c r="M331" s="486"/>
      <c r="N331" s="486"/>
      <c r="O331" s="486"/>
      <c r="P331" s="486"/>
      <c r="Q331" s="486"/>
    </row>
    <row r="332" spans="9:17" s="487" customFormat="1" ht="12.75">
      <c r="I332" s="486"/>
      <c r="J332" s="486"/>
      <c r="K332" s="486"/>
      <c r="L332" s="486"/>
      <c r="M332" s="486"/>
      <c r="N332" s="486"/>
      <c r="O332" s="486"/>
      <c r="P332" s="486"/>
      <c r="Q332" s="486"/>
    </row>
    <row r="333" spans="9:17" s="487" customFormat="1" ht="12.75">
      <c r="I333" s="486"/>
      <c r="J333" s="486"/>
      <c r="K333" s="486"/>
      <c r="L333" s="486"/>
      <c r="M333" s="486"/>
      <c r="N333" s="486"/>
      <c r="O333" s="486"/>
      <c r="P333" s="486"/>
      <c r="Q333" s="486"/>
    </row>
    <row r="334" spans="9:17" s="487" customFormat="1" ht="12.75">
      <c r="I334" s="486"/>
      <c r="J334" s="486"/>
      <c r="K334" s="486"/>
      <c r="L334" s="486"/>
      <c r="M334" s="486"/>
      <c r="N334" s="486"/>
      <c r="O334" s="486"/>
      <c r="P334" s="486"/>
      <c r="Q334" s="486"/>
    </row>
    <row r="335" spans="9:17" s="487" customFormat="1" ht="12.75">
      <c r="I335" s="486"/>
      <c r="J335" s="486"/>
      <c r="K335" s="486"/>
      <c r="L335" s="486"/>
      <c r="M335" s="486"/>
      <c r="N335" s="486"/>
      <c r="O335" s="486"/>
      <c r="P335" s="486"/>
      <c r="Q335" s="486"/>
    </row>
    <row r="336" spans="9:17" s="487" customFormat="1" ht="12.75">
      <c r="I336" s="486"/>
      <c r="J336" s="486"/>
      <c r="K336" s="486"/>
      <c r="L336" s="486"/>
      <c r="M336" s="486"/>
      <c r="N336" s="486"/>
      <c r="O336" s="486"/>
      <c r="P336" s="486"/>
      <c r="Q336" s="486"/>
    </row>
    <row r="337" spans="9:17" s="487" customFormat="1" ht="12.75">
      <c r="I337" s="486"/>
      <c r="J337" s="486"/>
      <c r="K337" s="486"/>
      <c r="L337" s="486"/>
      <c r="M337" s="486"/>
      <c r="N337" s="486"/>
      <c r="O337" s="486"/>
      <c r="P337" s="486"/>
      <c r="Q337" s="486"/>
    </row>
    <row r="338" spans="9:17" s="487" customFormat="1" ht="12.75">
      <c r="I338" s="486"/>
      <c r="J338" s="486"/>
      <c r="K338" s="486"/>
      <c r="L338" s="486"/>
      <c r="M338" s="486"/>
      <c r="N338" s="486"/>
      <c r="O338" s="486"/>
      <c r="P338" s="486"/>
      <c r="Q338" s="486"/>
    </row>
    <row r="339" spans="9:17" s="487" customFormat="1" ht="12.75">
      <c r="I339" s="486"/>
      <c r="J339" s="486"/>
      <c r="K339" s="486"/>
      <c r="L339" s="486"/>
      <c r="M339" s="486"/>
      <c r="N339" s="486"/>
      <c r="O339" s="486"/>
      <c r="P339" s="486"/>
      <c r="Q339" s="486"/>
    </row>
    <row r="340" spans="9:17" s="487" customFormat="1" ht="12.75">
      <c r="I340" s="486"/>
      <c r="J340" s="486"/>
      <c r="K340" s="486"/>
      <c r="L340" s="486"/>
      <c r="M340" s="486"/>
      <c r="N340" s="486"/>
      <c r="O340" s="486"/>
      <c r="P340" s="486"/>
      <c r="Q340" s="486"/>
    </row>
    <row r="341" spans="9:17" s="487" customFormat="1" ht="12.75">
      <c r="I341" s="486"/>
      <c r="J341" s="486"/>
      <c r="K341" s="486"/>
      <c r="L341" s="486"/>
      <c r="M341" s="486"/>
      <c r="N341" s="486"/>
      <c r="O341" s="486"/>
      <c r="P341" s="486"/>
      <c r="Q341" s="486"/>
    </row>
    <row r="342" spans="9:17" s="487" customFormat="1" ht="12.75">
      <c r="I342" s="486"/>
      <c r="J342" s="486"/>
      <c r="K342" s="486"/>
      <c r="L342" s="486"/>
      <c r="M342" s="486"/>
      <c r="N342" s="486"/>
      <c r="O342" s="486"/>
      <c r="P342" s="486"/>
      <c r="Q342" s="486"/>
    </row>
    <row r="343" spans="9:17" s="487" customFormat="1" ht="12.75">
      <c r="I343" s="486"/>
      <c r="J343" s="486"/>
      <c r="K343" s="486"/>
      <c r="L343" s="486"/>
      <c r="M343" s="486"/>
      <c r="N343" s="486"/>
      <c r="O343" s="486"/>
      <c r="P343" s="486"/>
      <c r="Q343" s="486"/>
    </row>
    <row r="344" spans="9:17" s="487" customFormat="1" ht="12.75">
      <c r="I344" s="486"/>
      <c r="J344" s="486"/>
      <c r="K344" s="486"/>
      <c r="L344" s="486"/>
      <c r="M344" s="486"/>
      <c r="N344" s="486"/>
      <c r="O344" s="486"/>
      <c r="P344" s="486"/>
      <c r="Q344" s="486"/>
    </row>
    <row r="345" spans="9:17" s="487" customFormat="1" ht="12.75">
      <c r="I345" s="486"/>
      <c r="J345" s="486"/>
      <c r="K345" s="486"/>
      <c r="L345" s="486"/>
      <c r="M345" s="486"/>
      <c r="N345" s="486"/>
      <c r="O345" s="486"/>
      <c r="P345" s="486"/>
      <c r="Q345" s="486"/>
    </row>
    <row r="346" spans="9:17" s="487" customFormat="1" ht="12.75">
      <c r="I346" s="486"/>
      <c r="J346" s="486"/>
      <c r="K346" s="486"/>
      <c r="L346" s="486"/>
      <c r="M346" s="486"/>
      <c r="N346" s="486"/>
      <c r="O346" s="486"/>
      <c r="P346" s="486"/>
      <c r="Q346" s="486"/>
    </row>
    <row r="347" spans="9:17" s="487" customFormat="1" ht="12.75">
      <c r="I347" s="486"/>
      <c r="J347" s="486"/>
      <c r="K347" s="486"/>
      <c r="L347" s="486"/>
      <c r="M347" s="486"/>
      <c r="N347" s="486"/>
      <c r="O347" s="486"/>
      <c r="P347" s="486"/>
      <c r="Q347" s="486"/>
    </row>
    <row r="348" spans="9:17" s="487" customFormat="1" ht="12.75">
      <c r="I348" s="486"/>
      <c r="J348" s="486"/>
      <c r="K348" s="486"/>
      <c r="L348" s="486"/>
      <c r="M348" s="486"/>
      <c r="N348" s="486"/>
      <c r="O348" s="486"/>
      <c r="P348" s="486"/>
      <c r="Q348" s="486"/>
    </row>
    <row r="349" spans="9:17" s="487" customFormat="1" ht="12.75">
      <c r="I349" s="486"/>
      <c r="J349" s="486"/>
      <c r="K349" s="486"/>
      <c r="L349" s="486"/>
      <c r="M349" s="486"/>
      <c r="N349" s="486"/>
      <c r="O349" s="486"/>
      <c r="P349" s="486"/>
      <c r="Q349" s="486"/>
    </row>
    <row r="350" spans="9:17" s="487" customFormat="1" ht="12.75">
      <c r="I350" s="486"/>
      <c r="J350" s="486"/>
      <c r="K350" s="486"/>
      <c r="L350" s="486"/>
      <c r="M350" s="486"/>
      <c r="N350" s="486"/>
      <c r="O350" s="486"/>
      <c r="P350" s="486"/>
      <c r="Q350" s="486"/>
    </row>
    <row r="351" spans="9:17" s="487" customFormat="1" ht="12.75">
      <c r="I351" s="486"/>
      <c r="J351" s="486"/>
      <c r="K351" s="486"/>
      <c r="L351" s="486"/>
      <c r="M351" s="486"/>
      <c r="N351" s="486"/>
      <c r="O351" s="486"/>
      <c r="P351" s="486"/>
      <c r="Q351" s="486"/>
    </row>
    <row r="352" spans="9:17" s="487" customFormat="1" ht="12.75">
      <c r="I352" s="486"/>
      <c r="J352" s="486"/>
      <c r="K352" s="486"/>
      <c r="L352" s="486"/>
      <c r="M352" s="486"/>
      <c r="N352" s="486"/>
      <c r="O352" s="486"/>
      <c r="P352" s="486"/>
      <c r="Q352" s="486"/>
    </row>
    <row r="353" spans="9:17" s="487" customFormat="1" ht="12.75">
      <c r="I353" s="486"/>
      <c r="J353" s="486"/>
      <c r="K353" s="486"/>
      <c r="L353" s="486"/>
      <c r="M353" s="486"/>
      <c r="N353" s="486"/>
      <c r="O353" s="486"/>
      <c r="P353" s="486"/>
      <c r="Q353" s="486"/>
    </row>
    <row r="354" spans="9:17" s="487" customFormat="1" ht="12.75">
      <c r="I354" s="486"/>
      <c r="J354" s="486"/>
      <c r="K354" s="486"/>
      <c r="L354" s="486"/>
      <c r="M354" s="486"/>
      <c r="N354" s="486"/>
      <c r="O354" s="486"/>
      <c r="P354" s="486"/>
      <c r="Q354" s="486"/>
    </row>
    <row r="355" spans="9:17" s="487" customFormat="1" ht="12.75">
      <c r="I355" s="486"/>
      <c r="J355" s="486"/>
      <c r="K355" s="486"/>
      <c r="L355" s="486"/>
      <c r="M355" s="486"/>
      <c r="N355" s="486"/>
      <c r="O355" s="486"/>
      <c r="P355" s="486"/>
      <c r="Q355" s="486"/>
    </row>
    <row r="356" spans="9:17" s="487" customFormat="1" ht="12.75">
      <c r="I356" s="486"/>
      <c r="J356" s="486"/>
      <c r="K356" s="486"/>
      <c r="L356" s="486"/>
      <c r="M356" s="486"/>
      <c r="N356" s="486"/>
      <c r="O356" s="486"/>
      <c r="P356" s="486"/>
      <c r="Q356" s="486"/>
    </row>
    <row r="357" spans="9:17" s="487" customFormat="1" ht="12.75">
      <c r="I357" s="486"/>
      <c r="J357" s="486"/>
      <c r="K357" s="486"/>
      <c r="L357" s="486"/>
      <c r="M357" s="486"/>
      <c r="N357" s="486"/>
      <c r="O357" s="486"/>
      <c r="P357" s="486"/>
      <c r="Q357" s="486"/>
    </row>
    <row r="358" spans="9:17" s="487" customFormat="1" ht="12.75">
      <c r="I358" s="486"/>
      <c r="J358" s="486"/>
      <c r="K358" s="486"/>
      <c r="L358" s="486"/>
      <c r="M358" s="486"/>
      <c r="N358" s="486"/>
      <c r="O358" s="486"/>
      <c r="P358" s="486"/>
      <c r="Q358" s="486"/>
    </row>
    <row r="359" spans="9:17" s="487" customFormat="1" ht="12.75">
      <c r="I359" s="486"/>
      <c r="J359" s="486"/>
      <c r="K359" s="486"/>
      <c r="L359" s="486"/>
      <c r="M359" s="486"/>
      <c r="N359" s="486"/>
      <c r="O359" s="486"/>
      <c r="P359" s="486"/>
      <c r="Q359" s="486"/>
    </row>
    <row r="360" spans="9:17" s="487" customFormat="1" ht="12.75">
      <c r="I360" s="486"/>
      <c r="J360" s="486"/>
      <c r="K360" s="486"/>
      <c r="L360" s="486"/>
      <c r="M360" s="486"/>
      <c r="N360" s="486"/>
      <c r="O360" s="486"/>
      <c r="P360" s="486"/>
      <c r="Q360" s="486"/>
    </row>
    <row r="361" spans="9:17" s="487" customFormat="1" ht="12.75">
      <c r="I361" s="486"/>
      <c r="J361" s="486"/>
      <c r="K361" s="486"/>
      <c r="L361" s="486"/>
      <c r="M361" s="486"/>
      <c r="N361" s="486"/>
      <c r="O361" s="486"/>
      <c r="P361" s="486"/>
      <c r="Q361" s="486"/>
    </row>
    <row r="362" spans="9:17" s="487" customFormat="1" ht="12.75">
      <c r="I362" s="486"/>
      <c r="J362" s="486"/>
      <c r="K362" s="486"/>
      <c r="L362" s="486"/>
      <c r="M362" s="486"/>
      <c r="N362" s="486"/>
      <c r="O362" s="486"/>
      <c r="P362" s="486"/>
      <c r="Q362" s="486"/>
    </row>
    <row r="363" spans="9:17" s="487" customFormat="1" ht="12.75">
      <c r="I363" s="486"/>
      <c r="J363" s="486"/>
      <c r="K363" s="486"/>
      <c r="L363" s="486"/>
      <c r="M363" s="486"/>
      <c r="N363" s="486"/>
      <c r="O363" s="486"/>
      <c r="P363" s="486"/>
      <c r="Q363" s="486"/>
    </row>
    <row r="364" spans="9:17" s="487" customFormat="1" ht="12.75">
      <c r="I364" s="486"/>
      <c r="J364" s="486"/>
      <c r="K364" s="486"/>
      <c r="L364" s="486"/>
      <c r="M364" s="486"/>
      <c r="N364" s="486"/>
      <c r="O364" s="486"/>
      <c r="P364" s="486"/>
      <c r="Q364" s="486"/>
    </row>
    <row r="365" spans="9:17" s="487" customFormat="1" ht="12.75">
      <c r="I365" s="486"/>
      <c r="J365" s="486"/>
      <c r="K365" s="486"/>
      <c r="L365" s="486"/>
      <c r="M365" s="486"/>
      <c r="N365" s="486"/>
      <c r="O365" s="486"/>
      <c r="P365" s="486"/>
      <c r="Q365" s="486"/>
    </row>
    <row r="366" spans="9:17" s="487" customFormat="1" ht="12.75">
      <c r="I366" s="486"/>
      <c r="J366" s="486"/>
      <c r="K366" s="486"/>
      <c r="L366" s="486"/>
      <c r="M366" s="486"/>
      <c r="N366" s="486"/>
      <c r="O366" s="486"/>
      <c r="P366" s="486"/>
      <c r="Q366" s="486"/>
    </row>
    <row r="367" spans="9:17" s="487" customFormat="1" ht="12.75">
      <c r="I367" s="486"/>
      <c r="J367" s="486"/>
      <c r="K367" s="486"/>
      <c r="L367" s="486"/>
      <c r="M367" s="486"/>
      <c r="N367" s="486"/>
      <c r="O367" s="486"/>
      <c r="P367" s="486"/>
      <c r="Q367" s="486"/>
    </row>
    <row r="368" spans="9:17" s="487" customFormat="1" ht="12.75">
      <c r="I368" s="486"/>
      <c r="J368" s="486"/>
      <c r="K368" s="486"/>
      <c r="L368" s="486"/>
      <c r="M368" s="486"/>
      <c r="N368" s="486"/>
      <c r="O368" s="486"/>
      <c r="P368" s="486"/>
      <c r="Q368" s="486"/>
    </row>
    <row r="369" spans="9:17" s="487" customFormat="1" ht="12.75">
      <c r="I369" s="486"/>
      <c r="J369" s="486"/>
      <c r="K369" s="486"/>
      <c r="L369" s="486"/>
      <c r="M369" s="486"/>
      <c r="N369" s="486"/>
      <c r="O369" s="486"/>
      <c r="P369" s="486"/>
      <c r="Q369" s="486"/>
    </row>
    <row r="370" spans="9:17" s="487" customFormat="1" ht="12.75">
      <c r="I370" s="486"/>
      <c r="J370" s="486"/>
      <c r="K370" s="486"/>
      <c r="L370" s="486"/>
      <c r="M370" s="486"/>
      <c r="N370" s="486"/>
      <c r="O370" s="486"/>
      <c r="P370" s="486"/>
      <c r="Q370" s="486"/>
    </row>
    <row r="371" spans="9:17" s="487" customFormat="1" ht="12.75">
      <c r="I371" s="486"/>
      <c r="J371" s="486"/>
      <c r="K371" s="486"/>
      <c r="L371" s="486"/>
      <c r="M371" s="486"/>
      <c r="N371" s="486"/>
      <c r="O371" s="486"/>
      <c r="P371" s="486"/>
      <c r="Q371" s="486"/>
    </row>
    <row r="372" spans="9:17" s="487" customFormat="1" ht="12.75">
      <c r="I372" s="486"/>
      <c r="J372" s="486"/>
      <c r="K372" s="486"/>
      <c r="L372" s="486"/>
      <c r="M372" s="486"/>
      <c r="N372" s="486"/>
      <c r="O372" s="486"/>
      <c r="P372" s="486"/>
      <c r="Q372" s="486"/>
    </row>
    <row r="373" spans="9:17" s="487" customFormat="1" ht="12.75">
      <c r="I373" s="486"/>
      <c r="J373" s="486"/>
      <c r="K373" s="486"/>
      <c r="L373" s="486"/>
      <c r="M373" s="486"/>
      <c r="N373" s="486"/>
      <c r="O373" s="486"/>
      <c r="P373" s="486"/>
      <c r="Q373" s="486"/>
    </row>
    <row r="374" spans="9:17" s="487" customFormat="1" ht="12.75">
      <c r="I374" s="486"/>
      <c r="J374" s="486"/>
      <c r="K374" s="486"/>
      <c r="L374" s="486"/>
      <c r="M374" s="486"/>
      <c r="N374" s="486"/>
      <c r="O374" s="486"/>
      <c r="P374" s="486"/>
      <c r="Q374" s="486"/>
    </row>
    <row r="375" spans="9:17" s="487" customFormat="1" ht="12.75">
      <c r="I375" s="486"/>
      <c r="J375" s="486"/>
      <c r="K375" s="486"/>
      <c r="L375" s="486"/>
      <c r="M375" s="486"/>
      <c r="N375" s="486"/>
      <c r="O375" s="486"/>
      <c r="P375" s="486"/>
      <c r="Q375" s="486"/>
    </row>
    <row r="376" spans="9:17" s="487" customFormat="1" ht="12.75">
      <c r="I376" s="486"/>
      <c r="J376" s="486"/>
      <c r="K376" s="486"/>
      <c r="L376" s="486"/>
      <c r="M376" s="486"/>
      <c r="N376" s="486"/>
      <c r="O376" s="486"/>
      <c r="P376" s="486"/>
      <c r="Q376" s="486"/>
    </row>
    <row r="377" spans="9:17" s="487" customFormat="1" ht="12.75">
      <c r="I377" s="486"/>
      <c r="J377" s="486"/>
      <c r="K377" s="486"/>
      <c r="L377" s="486"/>
      <c r="M377" s="486"/>
      <c r="N377" s="486"/>
      <c r="O377" s="486"/>
      <c r="P377" s="486"/>
      <c r="Q377" s="486"/>
    </row>
    <row r="378" spans="9:17" s="487" customFormat="1" ht="12.75">
      <c r="I378" s="486"/>
      <c r="J378" s="486"/>
      <c r="K378" s="486"/>
      <c r="L378" s="486"/>
      <c r="M378" s="486"/>
      <c r="N378" s="486"/>
      <c r="O378" s="486"/>
      <c r="P378" s="486"/>
      <c r="Q378" s="486"/>
    </row>
    <row r="379" spans="9:17" s="487" customFormat="1" ht="12.75">
      <c r="I379" s="486"/>
      <c r="J379" s="486"/>
      <c r="K379" s="486"/>
      <c r="L379" s="486"/>
      <c r="M379" s="486"/>
      <c r="N379" s="486"/>
      <c r="O379" s="486"/>
      <c r="P379" s="486"/>
      <c r="Q379" s="486"/>
    </row>
    <row r="380" spans="9:17" s="487" customFormat="1" ht="12.75">
      <c r="I380" s="486"/>
      <c r="J380" s="486"/>
      <c r="K380" s="486"/>
      <c r="L380" s="486"/>
      <c r="M380" s="486"/>
      <c r="N380" s="486"/>
      <c r="O380" s="486"/>
      <c r="P380" s="486"/>
      <c r="Q380" s="486"/>
    </row>
    <row r="381" spans="9:17" s="487" customFormat="1" ht="12.75">
      <c r="I381" s="486"/>
      <c r="J381" s="486"/>
      <c r="K381" s="486"/>
      <c r="L381" s="486"/>
      <c r="M381" s="486"/>
      <c r="N381" s="486"/>
      <c r="O381" s="486"/>
      <c r="P381" s="486"/>
      <c r="Q381" s="486"/>
    </row>
    <row r="382" spans="9:17" s="487" customFormat="1" ht="12.75">
      <c r="I382" s="486"/>
      <c r="J382" s="486"/>
      <c r="K382" s="486"/>
      <c r="L382" s="486"/>
      <c r="M382" s="486"/>
      <c r="N382" s="486"/>
      <c r="O382" s="486"/>
      <c r="P382" s="486"/>
      <c r="Q382" s="486"/>
    </row>
    <row r="383" spans="9:17" s="487" customFormat="1" ht="12.75">
      <c r="I383" s="486"/>
      <c r="J383" s="486"/>
      <c r="K383" s="486"/>
      <c r="L383" s="486"/>
      <c r="M383" s="486"/>
      <c r="N383" s="486"/>
      <c r="O383" s="486"/>
      <c r="P383" s="486"/>
      <c r="Q383" s="486"/>
    </row>
    <row r="384" spans="9:17" s="487" customFormat="1" ht="12.75">
      <c r="I384" s="486"/>
      <c r="J384" s="486"/>
      <c r="K384" s="486"/>
      <c r="L384" s="486"/>
      <c r="M384" s="486"/>
      <c r="N384" s="486"/>
      <c r="O384" s="486"/>
      <c r="P384" s="486"/>
      <c r="Q384" s="486"/>
    </row>
    <row r="385" spans="9:17" s="487" customFormat="1" ht="12.75">
      <c r="I385" s="486"/>
      <c r="J385" s="486"/>
      <c r="K385" s="486"/>
      <c r="L385" s="486"/>
      <c r="M385" s="486"/>
      <c r="N385" s="486"/>
      <c r="O385" s="486"/>
      <c r="P385" s="486"/>
      <c r="Q385" s="486"/>
    </row>
    <row r="386" spans="9:17" s="487" customFormat="1" ht="12.75">
      <c r="I386" s="486"/>
      <c r="J386" s="486"/>
      <c r="K386" s="486"/>
      <c r="L386" s="486"/>
      <c r="M386" s="486"/>
      <c r="N386" s="486"/>
      <c r="O386" s="486"/>
      <c r="P386" s="486"/>
      <c r="Q386" s="486"/>
    </row>
    <row r="387" spans="9:17" s="487" customFormat="1" ht="12.75">
      <c r="I387" s="486"/>
      <c r="J387" s="486"/>
      <c r="K387" s="486"/>
      <c r="L387" s="486"/>
      <c r="M387" s="486"/>
      <c r="N387" s="486"/>
      <c r="O387" s="486"/>
      <c r="P387" s="486"/>
      <c r="Q387" s="486"/>
    </row>
    <row r="388" spans="9:17" s="487" customFormat="1" ht="12.75">
      <c r="I388" s="486"/>
      <c r="J388" s="486"/>
      <c r="K388" s="486"/>
      <c r="L388" s="486"/>
      <c r="M388" s="486"/>
      <c r="N388" s="486"/>
      <c r="O388" s="486"/>
      <c r="P388" s="486"/>
      <c r="Q388" s="486"/>
    </row>
    <row r="389" spans="9:17" s="487" customFormat="1" ht="12.75">
      <c r="I389" s="486"/>
      <c r="J389" s="486"/>
      <c r="K389" s="486"/>
      <c r="L389" s="486"/>
      <c r="M389" s="486"/>
      <c r="N389" s="486"/>
      <c r="O389" s="486"/>
      <c r="P389" s="486"/>
      <c r="Q389" s="486"/>
    </row>
    <row r="390" spans="9:17" s="487" customFormat="1" ht="12.75">
      <c r="I390" s="486"/>
      <c r="J390" s="486"/>
      <c r="K390" s="486"/>
      <c r="L390" s="486"/>
      <c r="M390" s="486"/>
      <c r="N390" s="486"/>
      <c r="O390" s="486"/>
      <c r="P390" s="486"/>
      <c r="Q390" s="486"/>
    </row>
    <row r="391" spans="9:17" s="487" customFormat="1" ht="12.75">
      <c r="I391" s="486"/>
      <c r="J391" s="486"/>
      <c r="K391" s="486"/>
      <c r="L391" s="486"/>
      <c r="M391" s="486"/>
      <c r="N391" s="486"/>
      <c r="O391" s="486"/>
      <c r="P391" s="486"/>
      <c r="Q391" s="486"/>
    </row>
    <row r="392" spans="9:17" s="487" customFormat="1" ht="12.75">
      <c r="I392" s="486"/>
      <c r="J392" s="486"/>
      <c r="K392" s="486"/>
      <c r="L392" s="486"/>
      <c r="M392" s="486"/>
      <c r="N392" s="486"/>
      <c r="O392" s="486"/>
      <c r="P392" s="486"/>
      <c r="Q392" s="486"/>
    </row>
    <row r="393" spans="9:17" s="487" customFormat="1" ht="12.75">
      <c r="I393" s="486"/>
      <c r="J393" s="486"/>
      <c r="K393" s="486"/>
      <c r="L393" s="486"/>
      <c r="M393" s="486"/>
      <c r="N393" s="486"/>
      <c r="O393" s="486"/>
      <c r="P393" s="486"/>
      <c r="Q393" s="486"/>
    </row>
    <row r="394" spans="9:17" s="487" customFormat="1" ht="12.75">
      <c r="I394" s="486"/>
      <c r="J394" s="486"/>
      <c r="K394" s="486"/>
      <c r="L394" s="486"/>
      <c r="M394" s="486"/>
      <c r="N394" s="486"/>
      <c r="O394" s="486"/>
      <c r="P394" s="486"/>
      <c r="Q394" s="486"/>
    </row>
    <row r="395" spans="9:17" s="487" customFormat="1" ht="12.75">
      <c r="I395" s="486"/>
      <c r="J395" s="486"/>
      <c r="K395" s="486"/>
      <c r="L395" s="486"/>
      <c r="M395" s="486"/>
      <c r="N395" s="486"/>
      <c r="O395" s="486"/>
      <c r="P395" s="486"/>
      <c r="Q395" s="486"/>
    </row>
    <row r="396" spans="9:17" s="487" customFormat="1" ht="12.75">
      <c r="I396" s="486"/>
      <c r="J396" s="486"/>
      <c r="K396" s="486"/>
      <c r="L396" s="486"/>
      <c r="M396" s="486"/>
      <c r="N396" s="486"/>
      <c r="O396" s="486"/>
      <c r="P396" s="486"/>
      <c r="Q396" s="486"/>
    </row>
    <row r="397" spans="9:17" s="487" customFormat="1" ht="12.75">
      <c r="I397" s="486"/>
      <c r="J397" s="486"/>
      <c r="K397" s="486"/>
      <c r="L397" s="486"/>
      <c r="M397" s="486"/>
      <c r="N397" s="486"/>
      <c r="O397" s="486"/>
      <c r="P397" s="486"/>
      <c r="Q397" s="486"/>
    </row>
    <row r="398" spans="9:17" s="487" customFormat="1" ht="12.75">
      <c r="I398" s="486"/>
      <c r="J398" s="486"/>
      <c r="K398" s="486"/>
      <c r="L398" s="486"/>
      <c r="M398" s="486"/>
      <c r="N398" s="486"/>
      <c r="O398" s="486"/>
      <c r="P398" s="486"/>
      <c r="Q398" s="486"/>
    </row>
    <row r="399" spans="9:17" s="487" customFormat="1" ht="12.75">
      <c r="I399" s="486"/>
      <c r="J399" s="486"/>
      <c r="K399" s="486"/>
      <c r="L399" s="486"/>
      <c r="M399" s="486"/>
      <c r="N399" s="486"/>
      <c r="O399" s="486"/>
      <c r="P399" s="486"/>
      <c r="Q399" s="486"/>
    </row>
    <row r="400" spans="9:17" s="487" customFormat="1" ht="12.75">
      <c r="I400" s="486"/>
      <c r="J400" s="486"/>
      <c r="K400" s="486"/>
      <c r="L400" s="486"/>
      <c r="M400" s="486"/>
      <c r="N400" s="486"/>
      <c r="O400" s="486"/>
      <c r="P400" s="486"/>
      <c r="Q400" s="486"/>
    </row>
    <row r="401" spans="9:17" s="487" customFormat="1" ht="12.75">
      <c r="I401" s="486"/>
      <c r="J401" s="486"/>
      <c r="K401" s="486"/>
      <c r="L401" s="486"/>
      <c r="M401" s="486"/>
      <c r="N401" s="486"/>
      <c r="O401" s="486"/>
      <c r="P401" s="486"/>
      <c r="Q401" s="486"/>
    </row>
    <row r="402" spans="9:17" s="487" customFormat="1" ht="12.75">
      <c r="I402" s="486"/>
      <c r="J402" s="486"/>
      <c r="K402" s="486"/>
      <c r="L402" s="486"/>
      <c r="M402" s="486"/>
      <c r="N402" s="486"/>
      <c r="O402" s="486"/>
      <c r="P402" s="486"/>
      <c r="Q402" s="486"/>
    </row>
    <row r="403" spans="9:17" s="487" customFormat="1" ht="12.75">
      <c r="I403" s="486"/>
      <c r="J403" s="486"/>
      <c r="K403" s="486"/>
      <c r="L403" s="486"/>
      <c r="M403" s="486"/>
      <c r="N403" s="486"/>
      <c r="O403" s="486"/>
      <c r="P403" s="486"/>
      <c r="Q403" s="486"/>
    </row>
    <row r="404" spans="9:17" s="487" customFormat="1" ht="12.75">
      <c r="I404" s="486"/>
      <c r="J404" s="486"/>
      <c r="K404" s="486"/>
      <c r="L404" s="486"/>
      <c r="M404" s="486"/>
      <c r="N404" s="486"/>
      <c r="O404" s="486"/>
      <c r="P404" s="486"/>
      <c r="Q404" s="486"/>
    </row>
    <row r="405" spans="9:17" s="487" customFormat="1" ht="12.75">
      <c r="I405" s="486"/>
      <c r="J405" s="486"/>
      <c r="K405" s="486"/>
      <c r="L405" s="486"/>
      <c r="M405" s="486"/>
      <c r="N405" s="486"/>
      <c r="O405" s="486"/>
      <c r="P405" s="486"/>
      <c r="Q405" s="486"/>
    </row>
    <row r="406" spans="9:17" s="487" customFormat="1" ht="12.75">
      <c r="I406" s="486"/>
      <c r="J406" s="486"/>
      <c r="K406" s="486"/>
      <c r="L406" s="486"/>
      <c r="M406" s="486"/>
      <c r="N406" s="486"/>
      <c r="O406" s="486"/>
      <c r="P406" s="486"/>
      <c r="Q406" s="486"/>
    </row>
    <row r="407" spans="9:17" s="487" customFormat="1" ht="12.75">
      <c r="I407" s="486"/>
      <c r="J407" s="486"/>
      <c r="K407" s="486"/>
      <c r="L407" s="486"/>
      <c r="M407" s="486"/>
      <c r="N407" s="486"/>
      <c r="O407" s="486"/>
      <c r="P407" s="486"/>
      <c r="Q407" s="486"/>
    </row>
    <row r="408" spans="9:17" s="487" customFormat="1" ht="12.75">
      <c r="I408" s="486"/>
      <c r="J408" s="486"/>
      <c r="K408" s="486"/>
      <c r="L408" s="486"/>
      <c r="M408" s="486"/>
      <c r="N408" s="486"/>
      <c r="O408" s="486"/>
      <c r="P408" s="486"/>
      <c r="Q408" s="486"/>
    </row>
    <row r="409" spans="9:17" s="487" customFormat="1" ht="12.75">
      <c r="I409" s="486"/>
      <c r="J409" s="486"/>
      <c r="K409" s="486"/>
      <c r="L409" s="486"/>
      <c r="M409" s="486"/>
      <c r="N409" s="486"/>
      <c r="O409" s="486"/>
      <c r="P409" s="486"/>
      <c r="Q409" s="486"/>
    </row>
    <row r="410" spans="9:17" s="487" customFormat="1" ht="12.75">
      <c r="I410" s="486"/>
      <c r="J410" s="486"/>
      <c r="K410" s="486"/>
      <c r="L410" s="486"/>
      <c r="M410" s="486"/>
      <c r="N410" s="486"/>
      <c r="O410" s="486"/>
      <c r="P410" s="486"/>
      <c r="Q410" s="486"/>
    </row>
    <row r="411" spans="9:17" s="487" customFormat="1" ht="12.75">
      <c r="I411" s="486"/>
      <c r="J411" s="486"/>
      <c r="K411" s="486"/>
      <c r="L411" s="486"/>
      <c r="M411" s="486"/>
      <c r="N411" s="486"/>
      <c r="O411" s="486"/>
      <c r="P411" s="486"/>
      <c r="Q411" s="486"/>
    </row>
    <row r="412" spans="9:17" s="487" customFormat="1" ht="12.75">
      <c r="I412" s="486"/>
      <c r="J412" s="486"/>
      <c r="K412" s="486"/>
      <c r="L412" s="486"/>
      <c r="M412" s="486"/>
      <c r="N412" s="486"/>
      <c r="O412" s="486"/>
      <c r="P412" s="486"/>
      <c r="Q412" s="486"/>
    </row>
    <row r="413" spans="9:17" s="487" customFormat="1" ht="12.75">
      <c r="I413" s="486"/>
      <c r="J413" s="486"/>
      <c r="K413" s="486"/>
      <c r="L413" s="486"/>
      <c r="M413" s="486"/>
      <c r="N413" s="486"/>
      <c r="O413" s="486"/>
      <c r="P413" s="486"/>
      <c r="Q413" s="486"/>
    </row>
    <row r="414" spans="9:17" s="487" customFormat="1" ht="12.75">
      <c r="I414" s="486"/>
      <c r="J414" s="486"/>
      <c r="K414" s="486"/>
      <c r="L414" s="486"/>
      <c r="M414" s="486"/>
      <c r="N414" s="486"/>
      <c r="O414" s="486"/>
      <c r="P414" s="486"/>
      <c r="Q414" s="486"/>
    </row>
    <row r="415" spans="9:17" s="487" customFormat="1" ht="12.75">
      <c r="I415" s="486"/>
      <c r="J415" s="486"/>
      <c r="K415" s="486"/>
      <c r="L415" s="486"/>
      <c r="M415" s="486"/>
      <c r="N415" s="486"/>
      <c r="O415" s="486"/>
      <c r="P415" s="486"/>
      <c r="Q415" s="486"/>
    </row>
    <row r="416" spans="9:17" s="487" customFormat="1" ht="12.75">
      <c r="I416" s="486"/>
      <c r="J416" s="486"/>
      <c r="K416" s="486"/>
      <c r="L416" s="486"/>
      <c r="M416" s="486"/>
      <c r="N416" s="486"/>
      <c r="O416" s="486"/>
      <c r="P416" s="486"/>
      <c r="Q416" s="486"/>
    </row>
    <row r="417" spans="9:17" s="487" customFormat="1" ht="12.75">
      <c r="I417" s="486"/>
      <c r="J417" s="486"/>
      <c r="K417" s="486"/>
      <c r="L417" s="486"/>
      <c r="M417" s="486"/>
      <c r="N417" s="486"/>
      <c r="O417" s="486"/>
      <c r="P417" s="486"/>
      <c r="Q417" s="486"/>
    </row>
    <row r="418" spans="9:17" s="487" customFormat="1" ht="12.75">
      <c r="I418" s="486"/>
      <c r="J418" s="486"/>
      <c r="K418" s="486"/>
      <c r="L418" s="486"/>
      <c r="M418" s="486"/>
      <c r="N418" s="486"/>
      <c r="O418" s="486"/>
      <c r="P418" s="486"/>
      <c r="Q418" s="486"/>
    </row>
    <row r="419" spans="9:17" s="487" customFormat="1" ht="12.75">
      <c r="I419" s="486"/>
      <c r="J419" s="486"/>
      <c r="K419" s="486"/>
      <c r="L419" s="486"/>
      <c r="M419" s="486"/>
      <c r="N419" s="486"/>
      <c r="O419" s="486"/>
      <c r="P419" s="486"/>
      <c r="Q419" s="486"/>
    </row>
    <row r="420" spans="9:17" s="487" customFormat="1" ht="12.75">
      <c r="I420" s="486"/>
      <c r="J420" s="486"/>
      <c r="K420" s="486"/>
      <c r="L420" s="486"/>
      <c r="M420" s="486"/>
      <c r="N420" s="486"/>
      <c r="O420" s="486"/>
      <c r="P420" s="486"/>
      <c r="Q420" s="486"/>
    </row>
    <row r="421" spans="9:17" s="487" customFormat="1" ht="12.75">
      <c r="I421" s="486"/>
      <c r="J421" s="486"/>
      <c r="K421" s="486"/>
      <c r="L421" s="486"/>
      <c r="M421" s="486"/>
      <c r="N421" s="486"/>
      <c r="O421" s="486"/>
      <c r="P421" s="486"/>
      <c r="Q421" s="486"/>
    </row>
    <row r="422" spans="9:17" s="487" customFormat="1" ht="12.75">
      <c r="I422" s="486"/>
      <c r="J422" s="486"/>
      <c r="K422" s="486"/>
      <c r="L422" s="486"/>
      <c r="M422" s="486"/>
      <c r="N422" s="486"/>
      <c r="O422" s="486"/>
      <c r="P422" s="486"/>
      <c r="Q422" s="486"/>
    </row>
    <row r="423" spans="9:17" s="487" customFormat="1" ht="12.75">
      <c r="I423" s="486"/>
      <c r="J423" s="486"/>
      <c r="K423" s="486"/>
      <c r="L423" s="486"/>
      <c r="M423" s="486"/>
      <c r="N423" s="486"/>
      <c r="O423" s="486"/>
      <c r="P423" s="486"/>
      <c r="Q423" s="486"/>
    </row>
    <row r="424" spans="9:17" s="487" customFormat="1" ht="12.75">
      <c r="I424" s="486"/>
      <c r="J424" s="486"/>
      <c r="K424" s="486"/>
      <c r="L424" s="486"/>
      <c r="M424" s="486"/>
      <c r="N424" s="486"/>
      <c r="O424" s="486"/>
      <c r="P424" s="486"/>
      <c r="Q424" s="486"/>
    </row>
    <row r="425" spans="9:17" s="487" customFormat="1" ht="12.75">
      <c r="I425" s="486"/>
      <c r="J425" s="486"/>
      <c r="K425" s="486"/>
      <c r="L425" s="486"/>
      <c r="M425" s="486"/>
      <c r="N425" s="486"/>
      <c r="O425" s="486"/>
      <c r="P425" s="486"/>
      <c r="Q425" s="486"/>
    </row>
    <row r="426" spans="9:17" s="487" customFormat="1" ht="12.75">
      <c r="I426" s="486"/>
      <c r="J426" s="486"/>
      <c r="K426" s="486"/>
      <c r="L426" s="486"/>
      <c r="M426" s="486"/>
      <c r="N426" s="486"/>
      <c r="O426" s="486"/>
      <c r="P426" s="486"/>
      <c r="Q426" s="486"/>
    </row>
    <row r="427" spans="9:17" s="487" customFormat="1" ht="12.75">
      <c r="I427" s="486"/>
      <c r="J427" s="486"/>
      <c r="K427" s="486"/>
      <c r="L427" s="486"/>
      <c r="M427" s="486"/>
      <c r="N427" s="486"/>
      <c r="O427" s="486"/>
      <c r="P427" s="486"/>
      <c r="Q427" s="486"/>
    </row>
    <row r="428" spans="9:17" s="487" customFormat="1" ht="12.75">
      <c r="I428" s="486"/>
      <c r="J428" s="486"/>
      <c r="K428" s="486"/>
      <c r="L428" s="486"/>
      <c r="M428" s="486"/>
      <c r="N428" s="486"/>
      <c r="O428" s="486"/>
      <c r="P428" s="486"/>
      <c r="Q428" s="486"/>
    </row>
    <row r="429" spans="9:17" s="487" customFormat="1" ht="12.75">
      <c r="I429" s="486"/>
      <c r="J429" s="486"/>
      <c r="K429" s="486"/>
      <c r="L429" s="486"/>
      <c r="M429" s="486"/>
      <c r="N429" s="486"/>
      <c r="O429" s="486"/>
      <c r="P429" s="486"/>
      <c r="Q429" s="486"/>
    </row>
    <row r="430" spans="9:17" s="487" customFormat="1" ht="12.75">
      <c r="I430" s="486"/>
      <c r="J430" s="486"/>
      <c r="K430" s="486"/>
      <c r="L430" s="486"/>
      <c r="M430" s="486"/>
      <c r="N430" s="486"/>
      <c r="O430" s="486"/>
      <c r="P430" s="486"/>
      <c r="Q430" s="486"/>
    </row>
    <row r="431" spans="9:17" s="487" customFormat="1" ht="12.75">
      <c r="I431" s="486"/>
      <c r="J431" s="486"/>
      <c r="K431" s="486"/>
      <c r="L431" s="486"/>
      <c r="M431" s="486"/>
      <c r="N431" s="486"/>
      <c r="O431" s="486"/>
      <c r="P431" s="486"/>
      <c r="Q431" s="486"/>
    </row>
    <row r="432" spans="9:17" s="487" customFormat="1" ht="12.75">
      <c r="I432" s="486"/>
      <c r="J432" s="486"/>
      <c r="K432" s="486"/>
      <c r="L432" s="486"/>
      <c r="M432" s="486"/>
      <c r="N432" s="486"/>
      <c r="O432" s="486"/>
      <c r="P432" s="486"/>
      <c r="Q432" s="486"/>
    </row>
    <row r="433" spans="9:17" s="487" customFormat="1" ht="12.75">
      <c r="I433" s="486"/>
      <c r="J433" s="486"/>
      <c r="K433" s="486"/>
      <c r="L433" s="486"/>
      <c r="M433" s="486"/>
      <c r="N433" s="486"/>
      <c r="O433" s="486"/>
      <c r="P433" s="486"/>
      <c r="Q433" s="486"/>
    </row>
    <row r="434" spans="9:17" s="487" customFormat="1" ht="12.75">
      <c r="I434" s="486"/>
      <c r="J434" s="486"/>
      <c r="K434" s="486"/>
      <c r="L434" s="486"/>
      <c r="M434" s="486"/>
      <c r="N434" s="486"/>
      <c r="O434" s="486"/>
      <c r="P434" s="486"/>
      <c r="Q434" s="486"/>
    </row>
    <row r="435" spans="9:17" s="487" customFormat="1" ht="12.75">
      <c r="I435" s="486"/>
      <c r="J435" s="486"/>
      <c r="K435" s="486"/>
      <c r="L435" s="486"/>
      <c r="M435" s="486"/>
      <c r="N435" s="486"/>
      <c r="O435" s="486"/>
      <c r="P435" s="486"/>
      <c r="Q435" s="486"/>
    </row>
    <row r="436" spans="9:17" s="487" customFormat="1" ht="12.75">
      <c r="I436" s="486"/>
      <c r="J436" s="486"/>
      <c r="K436" s="486"/>
      <c r="L436" s="486"/>
      <c r="M436" s="486"/>
      <c r="N436" s="486"/>
      <c r="O436" s="486"/>
      <c r="P436" s="486"/>
      <c r="Q436" s="486"/>
    </row>
    <row r="437" spans="9:17" s="487" customFormat="1" ht="12.75">
      <c r="I437" s="486"/>
      <c r="J437" s="486"/>
      <c r="K437" s="486"/>
      <c r="L437" s="486"/>
      <c r="M437" s="486"/>
      <c r="N437" s="486"/>
      <c r="O437" s="486"/>
      <c r="P437" s="486"/>
      <c r="Q437" s="486"/>
    </row>
    <row r="438" spans="9:17" s="487" customFormat="1" ht="12.75">
      <c r="I438" s="486"/>
      <c r="J438" s="486"/>
      <c r="K438" s="486"/>
      <c r="L438" s="486"/>
      <c r="M438" s="486"/>
      <c r="N438" s="486"/>
      <c r="O438" s="486"/>
      <c r="P438" s="486"/>
      <c r="Q438" s="486"/>
    </row>
    <row r="439" spans="9:17" s="487" customFormat="1" ht="12.75">
      <c r="I439" s="486"/>
      <c r="J439" s="486"/>
      <c r="K439" s="486"/>
      <c r="L439" s="486"/>
      <c r="M439" s="486"/>
      <c r="N439" s="486"/>
      <c r="O439" s="486"/>
      <c r="P439" s="486"/>
      <c r="Q439" s="486"/>
    </row>
    <row r="440" spans="9:17" s="487" customFormat="1" ht="12.75">
      <c r="I440" s="486"/>
      <c r="J440" s="486"/>
      <c r="K440" s="486"/>
      <c r="L440" s="486"/>
      <c r="M440" s="486"/>
      <c r="N440" s="486"/>
      <c r="O440" s="486"/>
      <c r="P440" s="486"/>
      <c r="Q440" s="486"/>
    </row>
    <row r="441" spans="9:17" s="487" customFormat="1" ht="12.75">
      <c r="I441" s="486"/>
      <c r="J441" s="486"/>
      <c r="K441" s="486"/>
      <c r="L441" s="486"/>
      <c r="M441" s="486"/>
      <c r="N441" s="486"/>
      <c r="O441" s="486"/>
      <c r="P441" s="486"/>
      <c r="Q441" s="486"/>
    </row>
    <row r="442" spans="9:17" s="487" customFormat="1" ht="12.75">
      <c r="I442" s="486"/>
      <c r="J442" s="486"/>
      <c r="K442" s="486"/>
      <c r="L442" s="486"/>
      <c r="M442" s="486"/>
      <c r="N442" s="486"/>
      <c r="O442" s="486"/>
      <c r="P442" s="486"/>
      <c r="Q442" s="486"/>
    </row>
    <row r="443" spans="9:17" s="487" customFormat="1" ht="12.75">
      <c r="I443" s="486"/>
      <c r="J443" s="486"/>
      <c r="K443" s="486"/>
      <c r="L443" s="486"/>
      <c r="M443" s="486"/>
      <c r="N443" s="486"/>
      <c r="O443" s="486"/>
      <c r="P443" s="486"/>
      <c r="Q443" s="486"/>
    </row>
    <row r="444" spans="9:17" s="487" customFormat="1" ht="12.75">
      <c r="I444" s="486"/>
      <c r="J444" s="486"/>
      <c r="K444" s="486"/>
      <c r="L444" s="486"/>
      <c r="M444" s="486"/>
      <c r="N444" s="486"/>
      <c r="O444" s="486"/>
      <c r="P444" s="486"/>
      <c r="Q444" s="486"/>
    </row>
    <row r="445" spans="9:17" s="487" customFormat="1" ht="12.75">
      <c r="I445" s="486"/>
      <c r="J445" s="486"/>
      <c r="K445" s="486"/>
      <c r="L445" s="486"/>
      <c r="M445" s="486"/>
      <c r="N445" s="486"/>
      <c r="O445" s="486"/>
      <c r="P445" s="486"/>
      <c r="Q445" s="486"/>
    </row>
    <row r="446" spans="9:17" s="487" customFormat="1" ht="12.75">
      <c r="I446" s="486"/>
      <c r="J446" s="486"/>
      <c r="K446" s="486"/>
      <c r="L446" s="486"/>
      <c r="M446" s="486"/>
      <c r="N446" s="486"/>
      <c r="O446" s="486"/>
      <c r="P446" s="486"/>
      <c r="Q446" s="486"/>
    </row>
    <row r="447" spans="9:17" s="487" customFormat="1" ht="12.75">
      <c r="I447" s="486"/>
      <c r="J447" s="486"/>
      <c r="K447" s="486"/>
      <c r="L447" s="486"/>
      <c r="M447" s="486"/>
      <c r="N447" s="486"/>
      <c r="O447" s="486"/>
      <c r="P447" s="486"/>
      <c r="Q447" s="486"/>
    </row>
    <row r="448" spans="9:17" s="487" customFormat="1" ht="12.75">
      <c r="I448" s="486"/>
      <c r="J448" s="486"/>
      <c r="K448" s="486"/>
      <c r="L448" s="486"/>
      <c r="M448" s="486"/>
      <c r="N448" s="486"/>
      <c r="O448" s="486"/>
      <c r="P448" s="486"/>
      <c r="Q448" s="486"/>
    </row>
    <row r="449" spans="9:17" s="487" customFormat="1" ht="12.75">
      <c r="I449" s="486"/>
      <c r="J449" s="486"/>
      <c r="K449" s="486"/>
      <c r="L449" s="486"/>
      <c r="M449" s="486"/>
      <c r="N449" s="486"/>
      <c r="O449" s="486"/>
      <c r="P449" s="486"/>
      <c r="Q449" s="486"/>
    </row>
    <row r="450" spans="9:17" s="487" customFormat="1" ht="12.75">
      <c r="I450" s="486"/>
      <c r="J450" s="486"/>
      <c r="K450" s="486"/>
      <c r="L450" s="486"/>
      <c r="M450" s="486"/>
      <c r="N450" s="486"/>
      <c r="O450" s="486"/>
      <c r="P450" s="486"/>
      <c r="Q450" s="486"/>
    </row>
    <row r="451" spans="9:17" s="487" customFormat="1" ht="12.75">
      <c r="I451" s="486"/>
      <c r="J451" s="486"/>
      <c r="K451" s="486"/>
      <c r="L451" s="486"/>
      <c r="M451" s="486"/>
      <c r="N451" s="486"/>
      <c r="O451" s="486"/>
      <c r="P451" s="486"/>
      <c r="Q451" s="486"/>
    </row>
    <row r="452" spans="9:17" s="487" customFormat="1" ht="12.75">
      <c r="I452" s="486"/>
      <c r="J452" s="486"/>
      <c r="K452" s="486"/>
      <c r="L452" s="486"/>
      <c r="M452" s="486"/>
      <c r="N452" s="486"/>
      <c r="O452" s="486"/>
      <c r="P452" s="486"/>
      <c r="Q452" s="486"/>
    </row>
    <row r="453" spans="9:17" s="487" customFormat="1" ht="12.75">
      <c r="I453" s="486"/>
      <c r="J453" s="486"/>
      <c r="K453" s="486"/>
      <c r="L453" s="486"/>
      <c r="M453" s="486"/>
      <c r="N453" s="486"/>
      <c r="O453" s="486"/>
      <c r="P453" s="486"/>
      <c r="Q453" s="486"/>
    </row>
    <row r="454" spans="9:17" s="487" customFormat="1" ht="12.75">
      <c r="I454" s="486"/>
      <c r="J454" s="486"/>
      <c r="K454" s="486"/>
      <c r="L454" s="486"/>
      <c r="M454" s="486"/>
      <c r="N454" s="486"/>
      <c r="O454" s="486"/>
      <c r="P454" s="486"/>
      <c r="Q454" s="486"/>
    </row>
    <row r="455" spans="9:17" s="487" customFormat="1" ht="12.75">
      <c r="I455" s="486"/>
      <c r="J455" s="486"/>
      <c r="K455" s="486"/>
      <c r="L455" s="486"/>
      <c r="M455" s="486"/>
      <c r="N455" s="486"/>
      <c r="O455" s="486"/>
      <c r="P455" s="486"/>
      <c r="Q455" s="486"/>
    </row>
    <row r="456" spans="9:17" s="487" customFormat="1" ht="12.75">
      <c r="I456" s="486"/>
      <c r="J456" s="486"/>
      <c r="K456" s="486"/>
      <c r="L456" s="486"/>
      <c r="M456" s="486"/>
      <c r="N456" s="486"/>
      <c r="O456" s="486"/>
      <c r="P456" s="486"/>
      <c r="Q456" s="486"/>
    </row>
    <row r="457" spans="9:17" s="487" customFormat="1" ht="12.75">
      <c r="I457" s="486"/>
      <c r="J457" s="486"/>
      <c r="K457" s="486"/>
      <c r="L457" s="486"/>
      <c r="M457" s="486"/>
      <c r="N457" s="486"/>
      <c r="O457" s="486"/>
      <c r="P457" s="486"/>
      <c r="Q457" s="486"/>
    </row>
    <row r="458" spans="9:17" s="487" customFormat="1" ht="12.75">
      <c r="I458" s="486"/>
      <c r="J458" s="486"/>
      <c r="K458" s="486"/>
      <c r="L458" s="486"/>
      <c r="M458" s="486"/>
      <c r="N458" s="486"/>
      <c r="O458" s="486"/>
      <c r="P458" s="486"/>
      <c r="Q458" s="486"/>
    </row>
    <row r="459" spans="9:17" s="487" customFormat="1" ht="12.75">
      <c r="I459" s="486"/>
      <c r="J459" s="486"/>
      <c r="K459" s="486"/>
      <c r="L459" s="486"/>
      <c r="M459" s="486"/>
      <c r="N459" s="486"/>
      <c r="O459" s="486"/>
      <c r="P459" s="486"/>
      <c r="Q459" s="486"/>
    </row>
    <row r="460" spans="9:17" s="487" customFormat="1" ht="12.75">
      <c r="I460" s="486"/>
      <c r="J460" s="486"/>
      <c r="K460" s="486"/>
      <c r="L460" s="486"/>
      <c r="M460" s="486"/>
      <c r="N460" s="486"/>
      <c r="O460" s="486"/>
      <c r="P460" s="486"/>
      <c r="Q460" s="486"/>
    </row>
    <row r="461" spans="9:17" s="487" customFormat="1" ht="12.75">
      <c r="I461" s="486"/>
      <c r="J461" s="486"/>
      <c r="K461" s="486"/>
      <c r="L461" s="486"/>
      <c r="M461" s="486"/>
      <c r="N461" s="486"/>
      <c r="O461" s="486"/>
      <c r="P461" s="486"/>
      <c r="Q461" s="486"/>
    </row>
    <row r="462" spans="9:17" s="487" customFormat="1" ht="12.75">
      <c r="I462" s="486"/>
      <c r="J462" s="486"/>
      <c r="K462" s="486"/>
      <c r="L462" s="486"/>
      <c r="M462" s="486"/>
      <c r="N462" s="486"/>
      <c r="O462" s="486"/>
      <c r="P462" s="486"/>
      <c r="Q462" s="486"/>
    </row>
    <row r="463" spans="9:17" s="487" customFormat="1" ht="12.75">
      <c r="I463" s="486"/>
      <c r="J463" s="486"/>
      <c r="K463" s="486"/>
      <c r="L463" s="486"/>
      <c r="M463" s="486"/>
      <c r="N463" s="486"/>
      <c r="O463" s="486"/>
      <c r="P463" s="486"/>
      <c r="Q463" s="486"/>
    </row>
    <row r="464" spans="9:17" s="487" customFormat="1" ht="12.75">
      <c r="I464" s="486"/>
      <c r="J464" s="486"/>
      <c r="K464" s="486"/>
      <c r="L464" s="486"/>
      <c r="M464" s="486"/>
      <c r="N464" s="486"/>
      <c r="O464" s="486"/>
      <c r="P464" s="486"/>
      <c r="Q464" s="486"/>
    </row>
    <row r="465" spans="9:17" s="487" customFormat="1" ht="12.75">
      <c r="I465" s="486"/>
      <c r="J465" s="486"/>
      <c r="K465" s="486"/>
      <c r="L465" s="486"/>
      <c r="M465" s="486"/>
      <c r="N465" s="486"/>
      <c r="O465" s="486"/>
      <c r="P465" s="486"/>
      <c r="Q465" s="486"/>
    </row>
    <row r="466" spans="9:17" s="487" customFormat="1" ht="12.75">
      <c r="I466" s="486"/>
      <c r="J466" s="486"/>
      <c r="K466" s="486"/>
      <c r="L466" s="486"/>
      <c r="M466" s="486"/>
      <c r="N466" s="486"/>
      <c r="O466" s="486"/>
      <c r="P466" s="486"/>
      <c r="Q466" s="486"/>
    </row>
    <row r="467" spans="9:17" s="487" customFormat="1" ht="12.75">
      <c r="I467" s="486"/>
      <c r="J467" s="486"/>
      <c r="K467" s="486"/>
      <c r="L467" s="486"/>
      <c r="M467" s="486"/>
      <c r="N467" s="486"/>
      <c r="O467" s="486"/>
      <c r="P467" s="486"/>
      <c r="Q467" s="486"/>
    </row>
    <row r="468" spans="9:17" s="487" customFormat="1" ht="12.75">
      <c r="I468" s="486"/>
      <c r="J468" s="486"/>
      <c r="K468" s="486"/>
      <c r="L468" s="486"/>
      <c r="M468" s="486"/>
      <c r="N468" s="486"/>
      <c r="O468" s="486"/>
      <c r="P468" s="486"/>
      <c r="Q468" s="486"/>
    </row>
    <row r="469" spans="9:17" s="487" customFormat="1" ht="12.75">
      <c r="I469" s="486"/>
      <c r="J469" s="486"/>
      <c r="K469" s="486"/>
      <c r="L469" s="486"/>
      <c r="M469" s="486"/>
      <c r="N469" s="486"/>
      <c r="O469" s="486"/>
      <c r="P469" s="486"/>
      <c r="Q469" s="486"/>
    </row>
    <row r="470" spans="9:17" s="487" customFormat="1" ht="12.75">
      <c r="I470" s="486"/>
      <c r="J470" s="486"/>
      <c r="K470" s="486"/>
      <c r="L470" s="486"/>
      <c r="M470" s="486"/>
      <c r="N470" s="486"/>
      <c r="O470" s="486"/>
      <c r="P470" s="486"/>
      <c r="Q470" s="486"/>
    </row>
    <row r="471" spans="9:17" s="487" customFormat="1" ht="12.75">
      <c r="I471" s="486"/>
      <c r="J471" s="486"/>
      <c r="K471" s="486"/>
      <c r="L471" s="486"/>
      <c r="M471" s="486"/>
      <c r="N471" s="486"/>
      <c r="O471" s="486"/>
      <c r="P471" s="486"/>
      <c r="Q471" s="486"/>
    </row>
    <row r="472" spans="9:17" s="487" customFormat="1" ht="12.75">
      <c r="I472" s="486"/>
      <c r="J472" s="486"/>
      <c r="K472" s="486"/>
      <c r="L472" s="486"/>
      <c r="M472" s="486"/>
      <c r="N472" s="486"/>
      <c r="O472" s="486"/>
      <c r="P472" s="486"/>
      <c r="Q472" s="486"/>
    </row>
    <row r="473" spans="9:17" s="487" customFormat="1" ht="12.75">
      <c r="I473" s="486"/>
      <c r="J473" s="486"/>
      <c r="K473" s="486"/>
      <c r="L473" s="486"/>
      <c r="M473" s="486"/>
      <c r="N473" s="486"/>
      <c r="O473" s="486"/>
      <c r="P473" s="486"/>
      <c r="Q473" s="486"/>
    </row>
    <row r="474" spans="9:17" s="487" customFormat="1" ht="12.75">
      <c r="I474" s="486"/>
      <c r="J474" s="486"/>
      <c r="K474" s="486"/>
      <c r="L474" s="486"/>
      <c r="M474" s="486"/>
      <c r="N474" s="486"/>
      <c r="O474" s="486"/>
      <c r="P474" s="486"/>
      <c r="Q474" s="486"/>
    </row>
    <row r="475" spans="9:17" s="487" customFormat="1" ht="12.75">
      <c r="I475" s="486"/>
      <c r="J475" s="486"/>
      <c r="K475" s="486"/>
      <c r="L475" s="486"/>
      <c r="M475" s="486"/>
      <c r="N475" s="486"/>
      <c r="O475" s="486"/>
      <c r="P475" s="486"/>
      <c r="Q475" s="486"/>
    </row>
    <row r="476" spans="9:17" s="487" customFormat="1" ht="12.75">
      <c r="I476" s="486"/>
      <c r="J476" s="486"/>
      <c r="K476" s="486"/>
      <c r="L476" s="486"/>
      <c r="M476" s="486"/>
      <c r="N476" s="486"/>
      <c r="O476" s="486"/>
      <c r="P476" s="486"/>
      <c r="Q476" s="486"/>
    </row>
    <row r="477" spans="9:17" s="487" customFormat="1" ht="12.75">
      <c r="I477" s="486"/>
      <c r="J477" s="486"/>
      <c r="K477" s="486"/>
      <c r="L477" s="486"/>
      <c r="M477" s="486"/>
      <c r="N477" s="486"/>
      <c r="O477" s="486"/>
      <c r="P477" s="486"/>
      <c r="Q477" s="486"/>
    </row>
    <row r="478" spans="9:17" s="487" customFormat="1" ht="12.75">
      <c r="I478" s="486"/>
      <c r="J478" s="486"/>
      <c r="K478" s="486"/>
      <c r="L478" s="486"/>
      <c r="M478" s="486"/>
      <c r="N478" s="486"/>
      <c r="O478" s="486"/>
      <c r="P478" s="486"/>
      <c r="Q478" s="486"/>
    </row>
    <row r="479" spans="9:17" s="487" customFormat="1" ht="12.75">
      <c r="I479" s="486"/>
      <c r="J479" s="486"/>
      <c r="K479" s="486"/>
      <c r="L479" s="486"/>
      <c r="M479" s="486"/>
      <c r="N479" s="486"/>
      <c r="O479" s="486"/>
      <c r="P479" s="486"/>
      <c r="Q479" s="486"/>
    </row>
    <row r="480" spans="9:17" s="487" customFormat="1" ht="12.75">
      <c r="I480" s="486"/>
      <c r="J480" s="486"/>
      <c r="K480" s="486"/>
      <c r="L480" s="486"/>
      <c r="M480" s="486"/>
      <c r="N480" s="486"/>
      <c r="O480" s="486"/>
      <c r="P480" s="486"/>
      <c r="Q480" s="486"/>
    </row>
    <row r="481" spans="9:17" s="487" customFormat="1" ht="12.75">
      <c r="I481" s="486"/>
      <c r="J481" s="486"/>
      <c r="K481" s="486"/>
      <c r="L481" s="486"/>
      <c r="M481" s="486"/>
      <c r="N481" s="486"/>
      <c r="O481" s="486"/>
      <c r="P481" s="486"/>
      <c r="Q481" s="486"/>
    </row>
    <row r="482" spans="9:17" s="487" customFormat="1" ht="12.75">
      <c r="I482" s="486"/>
      <c r="J482" s="486"/>
      <c r="K482" s="486"/>
      <c r="L482" s="486"/>
      <c r="M482" s="486"/>
      <c r="N482" s="486"/>
      <c r="O482" s="486"/>
      <c r="P482" s="486"/>
      <c r="Q482" s="486"/>
    </row>
    <row r="483" spans="9:17" s="487" customFormat="1" ht="12.75">
      <c r="I483" s="486"/>
      <c r="J483" s="486"/>
      <c r="K483" s="486"/>
      <c r="L483" s="486"/>
      <c r="M483" s="486"/>
      <c r="N483" s="486"/>
      <c r="O483" s="486"/>
      <c r="P483" s="486"/>
      <c r="Q483" s="486"/>
    </row>
    <row r="484" spans="9:17" s="487" customFormat="1" ht="12.75">
      <c r="I484" s="486"/>
      <c r="J484" s="486"/>
      <c r="K484" s="486"/>
      <c r="L484" s="486"/>
      <c r="M484" s="486"/>
      <c r="N484" s="486"/>
      <c r="O484" s="486"/>
      <c r="P484" s="486"/>
      <c r="Q484" s="486"/>
    </row>
    <row r="485" spans="9:17" s="487" customFormat="1" ht="12.75">
      <c r="I485" s="486"/>
      <c r="J485" s="486"/>
      <c r="K485" s="486"/>
      <c r="L485" s="486"/>
      <c r="M485" s="486"/>
      <c r="N485" s="486"/>
      <c r="O485" s="486"/>
      <c r="P485" s="486"/>
      <c r="Q485" s="486"/>
    </row>
    <row r="486" spans="9:17" s="487" customFormat="1" ht="12.75">
      <c r="I486" s="486"/>
      <c r="J486" s="486"/>
      <c r="K486" s="486"/>
      <c r="L486" s="486"/>
      <c r="M486" s="486"/>
      <c r="N486" s="486"/>
      <c r="O486" s="486"/>
      <c r="P486" s="486"/>
      <c r="Q486" s="486"/>
    </row>
    <row r="487" spans="9:17" s="487" customFormat="1" ht="12.75">
      <c r="I487" s="486"/>
      <c r="J487" s="486"/>
      <c r="K487" s="486"/>
      <c r="L487" s="486"/>
      <c r="M487" s="486"/>
      <c r="N487" s="486"/>
      <c r="O487" s="486"/>
      <c r="P487" s="486"/>
      <c r="Q487" s="486"/>
    </row>
    <row r="488" spans="9:17" s="487" customFormat="1" ht="12.75">
      <c r="I488" s="486"/>
      <c r="J488" s="486"/>
      <c r="K488" s="486"/>
      <c r="L488" s="486"/>
      <c r="M488" s="486"/>
      <c r="N488" s="486"/>
      <c r="O488" s="486"/>
      <c r="P488" s="486"/>
      <c r="Q488" s="486"/>
    </row>
    <row r="489" spans="9:17" s="487" customFormat="1" ht="12.75">
      <c r="I489" s="486"/>
      <c r="J489" s="486"/>
      <c r="K489" s="486"/>
      <c r="L489" s="486"/>
      <c r="M489" s="486"/>
      <c r="N489" s="486"/>
      <c r="O489" s="486"/>
      <c r="P489" s="486"/>
      <c r="Q489" s="486"/>
    </row>
    <row r="490" spans="9:17" s="487" customFormat="1" ht="12.75">
      <c r="I490" s="486"/>
      <c r="J490" s="486"/>
      <c r="K490" s="486"/>
      <c r="L490" s="486"/>
      <c r="M490" s="486"/>
      <c r="N490" s="486"/>
      <c r="O490" s="486"/>
      <c r="P490" s="486"/>
      <c r="Q490" s="486"/>
    </row>
    <row r="491" spans="9:17" s="487" customFormat="1" ht="12.75">
      <c r="I491" s="486"/>
      <c r="J491" s="486"/>
      <c r="K491" s="486"/>
      <c r="L491" s="486"/>
      <c r="M491" s="486"/>
      <c r="N491" s="486"/>
      <c r="O491" s="486"/>
      <c r="P491" s="486"/>
      <c r="Q491" s="486"/>
    </row>
    <row r="492" spans="9:17" s="487" customFormat="1" ht="12.75">
      <c r="I492" s="486"/>
      <c r="J492" s="486"/>
      <c r="K492" s="486"/>
      <c r="L492" s="486"/>
      <c r="M492" s="486"/>
      <c r="N492" s="486"/>
      <c r="O492" s="486"/>
      <c r="P492" s="486"/>
      <c r="Q492" s="486"/>
    </row>
    <row r="493" spans="9:17" s="487" customFormat="1" ht="12.75">
      <c r="I493" s="486"/>
      <c r="J493" s="486"/>
      <c r="K493" s="486"/>
      <c r="L493" s="486"/>
      <c r="M493" s="486"/>
      <c r="N493" s="486"/>
      <c r="O493" s="486"/>
      <c r="P493" s="486"/>
      <c r="Q493" s="486"/>
    </row>
    <row r="494" spans="9:17" s="487" customFormat="1" ht="12.75">
      <c r="I494" s="486"/>
      <c r="J494" s="486"/>
      <c r="K494" s="486"/>
      <c r="L494" s="486"/>
      <c r="M494" s="486"/>
      <c r="N494" s="486"/>
      <c r="O494" s="486"/>
      <c r="P494" s="486"/>
      <c r="Q494" s="486"/>
    </row>
    <row r="495" spans="9:17" s="487" customFormat="1" ht="12.75">
      <c r="I495" s="486"/>
      <c r="J495" s="486"/>
      <c r="K495" s="486"/>
      <c r="L495" s="486"/>
      <c r="M495" s="486"/>
      <c r="N495" s="486"/>
      <c r="O495" s="486"/>
      <c r="P495" s="486"/>
      <c r="Q495" s="486"/>
    </row>
    <row r="496" spans="9:17" s="487" customFormat="1" ht="12.75">
      <c r="I496" s="486"/>
      <c r="J496" s="486"/>
      <c r="K496" s="486"/>
      <c r="L496" s="486"/>
      <c r="M496" s="486"/>
      <c r="N496" s="486"/>
      <c r="O496" s="486"/>
      <c r="P496" s="486"/>
      <c r="Q496" s="486"/>
    </row>
    <row r="497" spans="9:17" s="487" customFormat="1" ht="12.75">
      <c r="I497" s="486"/>
      <c r="J497" s="486"/>
      <c r="K497" s="486"/>
      <c r="L497" s="486"/>
      <c r="M497" s="486"/>
      <c r="N497" s="486"/>
      <c r="O497" s="486"/>
      <c r="P497" s="486"/>
      <c r="Q497" s="486"/>
    </row>
    <row r="498" spans="9:17" s="487" customFormat="1" ht="12.75">
      <c r="I498" s="486"/>
      <c r="J498" s="486"/>
      <c r="K498" s="486"/>
      <c r="L498" s="486"/>
      <c r="M498" s="486"/>
      <c r="N498" s="486"/>
      <c r="O498" s="486"/>
      <c r="P498" s="486"/>
      <c r="Q498" s="486"/>
    </row>
    <row r="499" spans="9:17" s="487" customFormat="1" ht="12.75">
      <c r="I499" s="486"/>
      <c r="J499" s="486"/>
      <c r="K499" s="486"/>
      <c r="L499" s="486"/>
      <c r="M499" s="486"/>
      <c r="N499" s="486"/>
      <c r="O499" s="486"/>
      <c r="P499" s="486"/>
      <c r="Q499" s="486"/>
    </row>
    <row r="500" spans="9:17" s="487" customFormat="1" ht="12.75">
      <c r="I500" s="486"/>
      <c r="J500" s="486"/>
      <c r="K500" s="486"/>
      <c r="L500" s="486"/>
      <c r="M500" s="486"/>
      <c r="N500" s="486"/>
      <c r="O500" s="486"/>
      <c r="P500" s="486"/>
      <c r="Q500" s="486"/>
    </row>
    <row r="501" spans="9:17" s="487" customFormat="1" ht="12.75">
      <c r="I501" s="486"/>
      <c r="J501" s="486"/>
      <c r="K501" s="486"/>
      <c r="L501" s="486"/>
      <c r="M501" s="486"/>
      <c r="N501" s="486"/>
      <c r="O501" s="486"/>
      <c r="P501" s="486"/>
      <c r="Q501" s="486"/>
    </row>
    <row r="502" spans="9:17" s="487" customFormat="1" ht="12.75">
      <c r="I502" s="486"/>
      <c r="J502" s="486"/>
      <c r="K502" s="486"/>
      <c r="L502" s="486"/>
      <c r="M502" s="486"/>
      <c r="N502" s="486"/>
      <c r="O502" s="486"/>
      <c r="P502" s="486"/>
      <c r="Q502" s="486"/>
    </row>
    <row r="503" spans="9:17" s="487" customFormat="1" ht="12.75">
      <c r="I503" s="486"/>
      <c r="J503" s="486"/>
      <c r="K503" s="486"/>
      <c r="L503" s="486"/>
      <c r="M503" s="486"/>
      <c r="N503" s="486"/>
      <c r="O503" s="486"/>
      <c r="P503" s="486"/>
      <c r="Q503" s="486"/>
    </row>
    <row r="504" spans="9:17" s="487" customFormat="1" ht="12.75">
      <c r="I504" s="486"/>
      <c r="J504" s="486"/>
      <c r="K504" s="486"/>
      <c r="L504" s="486"/>
      <c r="M504" s="486"/>
      <c r="N504" s="486"/>
      <c r="O504" s="486"/>
      <c r="P504" s="486"/>
      <c r="Q504" s="486"/>
    </row>
    <row r="505" spans="9:17" s="487" customFormat="1" ht="12.75">
      <c r="I505" s="486"/>
      <c r="J505" s="486"/>
      <c r="K505" s="486"/>
      <c r="L505" s="486"/>
      <c r="M505" s="486"/>
      <c r="N505" s="486"/>
      <c r="O505" s="486"/>
      <c r="P505" s="486"/>
      <c r="Q505" s="486"/>
    </row>
    <row r="506" spans="9:17" s="487" customFormat="1" ht="12.75">
      <c r="I506" s="486"/>
      <c r="J506" s="486"/>
      <c r="K506" s="486"/>
      <c r="L506" s="486"/>
      <c r="M506" s="486"/>
      <c r="N506" s="486"/>
      <c r="O506" s="486"/>
      <c r="P506" s="486"/>
      <c r="Q506" s="486"/>
    </row>
    <row r="507" spans="9:17" s="487" customFormat="1" ht="12.75">
      <c r="I507" s="486"/>
      <c r="J507" s="486"/>
      <c r="K507" s="486"/>
      <c r="L507" s="486"/>
      <c r="M507" s="486"/>
      <c r="N507" s="486"/>
      <c r="O507" s="486"/>
      <c r="P507" s="486"/>
      <c r="Q507" s="486"/>
    </row>
    <row r="508" spans="9:17" s="487" customFormat="1" ht="12.75">
      <c r="I508" s="486"/>
      <c r="J508" s="486"/>
      <c r="K508" s="486"/>
      <c r="L508" s="486"/>
      <c r="M508" s="486"/>
      <c r="N508" s="486"/>
      <c r="O508" s="486"/>
      <c r="P508" s="486"/>
      <c r="Q508" s="486"/>
    </row>
    <row r="509" spans="9:17" s="487" customFormat="1" ht="12.75">
      <c r="I509" s="486"/>
      <c r="J509" s="486"/>
      <c r="K509" s="486"/>
      <c r="L509" s="486"/>
      <c r="M509" s="486"/>
      <c r="N509" s="486"/>
      <c r="O509" s="486"/>
      <c r="P509" s="486"/>
      <c r="Q509" s="486"/>
    </row>
    <row r="510" spans="9:17" s="487" customFormat="1" ht="12.75">
      <c r="I510" s="486"/>
      <c r="J510" s="486"/>
      <c r="K510" s="486"/>
      <c r="L510" s="486"/>
      <c r="M510" s="486"/>
      <c r="N510" s="486"/>
      <c r="O510" s="486"/>
      <c r="P510" s="486"/>
      <c r="Q510" s="486"/>
    </row>
    <row r="511" spans="9:17" s="487" customFormat="1" ht="12.75">
      <c r="I511" s="486"/>
      <c r="J511" s="486"/>
      <c r="K511" s="486"/>
      <c r="L511" s="486"/>
      <c r="M511" s="486"/>
      <c r="N511" s="486"/>
      <c r="O511" s="486"/>
      <c r="P511" s="486"/>
      <c r="Q511" s="486"/>
    </row>
    <row r="512" spans="9:17" s="487" customFormat="1" ht="12.75">
      <c r="I512" s="486"/>
      <c r="J512" s="486"/>
      <c r="K512" s="486"/>
      <c r="L512" s="486"/>
      <c r="M512" s="486"/>
      <c r="N512" s="486"/>
      <c r="O512" s="486"/>
      <c r="P512" s="486"/>
      <c r="Q512" s="486"/>
    </row>
    <row r="513" spans="9:17" s="487" customFormat="1" ht="12.75">
      <c r="I513" s="486"/>
      <c r="J513" s="486"/>
      <c r="K513" s="486"/>
      <c r="L513" s="486"/>
      <c r="M513" s="486"/>
      <c r="N513" s="486"/>
      <c r="O513" s="486"/>
      <c r="P513" s="486"/>
      <c r="Q513" s="486"/>
    </row>
    <row r="514" spans="9:17" s="487" customFormat="1" ht="12.75">
      <c r="I514" s="486"/>
      <c r="J514" s="486"/>
      <c r="K514" s="486"/>
      <c r="L514" s="486"/>
      <c r="M514" s="486"/>
      <c r="N514" s="486"/>
      <c r="O514" s="486"/>
      <c r="P514" s="486"/>
      <c r="Q514" s="486"/>
    </row>
    <row r="515" spans="9:17" s="487" customFormat="1" ht="12.75">
      <c r="I515" s="486"/>
      <c r="J515" s="486"/>
      <c r="K515" s="486"/>
      <c r="L515" s="486"/>
      <c r="M515" s="486"/>
      <c r="N515" s="486"/>
      <c r="O515" s="486"/>
      <c r="P515" s="486"/>
      <c r="Q515" s="486"/>
    </row>
    <row r="516" spans="9:17" s="487" customFormat="1" ht="12.75">
      <c r="I516" s="486"/>
      <c r="J516" s="486"/>
      <c r="K516" s="486"/>
      <c r="L516" s="486"/>
      <c r="M516" s="486"/>
      <c r="N516" s="486"/>
      <c r="O516" s="486"/>
      <c r="P516" s="486"/>
      <c r="Q516" s="486"/>
    </row>
    <row r="517" spans="9:17" s="487" customFormat="1" ht="12.75">
      <c r="I517" s="486"/>
      <c r="J517" s="486"/>
      <c r="K517" s="486"/>
      <c r="L517" s="486"/>
      <c r="M517" s="486"/>
      <c r="N517" s="486"/>
      <c r="O517" s="486"/>
      <c r="P517" s="486"/>
      <c r="Q517" s="486"/>
    </row>
    <row r="518" spans="9:17" s="487" customFormat="1" ht="12.75">
      <c r="I518" s="486"/>
      <c r="J518" s="486"/>
      <c r="K518" s="486"/>
      <c r="L518" s="486"/>
      <c r="M518" s="486"/>
      <c r="N518" s="486"/>
      <c r="O518" s="486"/>
      <c r="P518" s="486"/>
      <c r="Q518" s="486"/>
    </row>
    <row r="519" spans="9:17" s="487" customFormat="1" ht="12.75">
      <c r="I519" s="486"/>
      <c r="J519" s="486"/>
      <c r="K519" s="486"/>
      <c r="L519" s="486"/>
      <c r="M519" s="486"/>
      <c r="N519" s="486"/>
      <c r="O519" s="486"/>
      <c r="P519" s="486"/>
      <c r="Q519" s="486"/>
    </row>
    <row r="520" spans="9:17" s="487" customFormat="1" ht="12.75">
      <c r="I520" s="486"/>
      <c r="J520" s="486"/>
      <c r="K520" s="486"/>
      <c r="L520" s="486"/>
      <c r="M520" s="486"/>
      <c r="N520" s="486"/>
      <c r="O520" s="486"/>
      <c r="P520" s="486"/>
      <c r="Q520" s="486"/>
    </row>
    <row r="521" spans="9:17" s="487" customFormat="1" ht="12.75">
      <c r="I521" s="486"/>
      <c r="J521" s="486"/>
      <c r="K521" s="486"/>
      <c r="L521" s="486"/>
      <c r="M521" s="486"/>
      <c r="N521" s="486"/>
      <c r="O521" s="486"/>
      <c r="P521" s="486"/>
      <c r="Q521" s="486"/>
    </row>
    <row r="522" spans="9:17" s="487" customFormat="1" ht="12.75">
      <c r="I522" s="486"/>
      <c r="J522" s="486"/>
      <c r="K522" s="486"/>
      <c r="L522" s="486"/>
      <c r="M522" s="486"/>
      <c r="N522" s="486"/>
      <c r="O522" s="486"/>
      <c r="P522" s="486"/>
      <c r="Q522" s="486"/>
    </row>
    <row r="523" spans="9:17" s="487" customFormat="1" ht="12.75">
      <c r="I523" s="486"/>
      <c r="J523" s="486"/>
      <c r="K523" s="486"/>
      <c r="L523" s="486"/>
      <c r="M523" s="486"/>
      <c r="N523" s="486"/>
      <c r="O523" s="486"/>
      <c r="P523" s="486"/>
      <c r="Q523" s="486"/>
    </row>
    <row r="524" spans="9:17" s="487" customFormat="1" ht="12.75">
      <c r="I524" s="486"/>
      <c r="J524" s="486"/>
      <c r="K524" s="486"/>
      <c r="L524" s="486"/>
      <c r="M524" s="486"/>
      <c r="N524" s="486"/>
      <c r="O524" s="486"/>
      <c r="P524" s="486"/>
      <c r="Q524" s="486"/>
    </row>
    <row r="525" spans="9:17" s="487" customFormat="1" ht="12.75">
      <c r="I525" s="486"/>
      <c r="J525" s="486"/>
      <c r="K525" s="486"/>
      <c r="L525" s="486"/>
      <c r="M525" s="486"/>
      <c r="N525" s="486"/>
      <c r="O525" s="486"/>
      <c r="P525" s="486"/>
      <c r="Q525" s="486"/>
    </row>
    <row r="526" spans="9:17" s="487" customFormat="1" ht="12.75">
      <c r="I526" s="486"/>
      <c r="J526" s="486"/>
      <c r="K526" s="486"/>
      <c r="L526" s="486"/>
      <c r="M526" s="486"/>
      <c r="N526" s="486"/>
      <c r="O526" s="486"/>
      <c r="P526" s="486"/>
      <c r="Q526" s="486"/>
    </row>
    <row r="527" spans="9:17" s="487" customFormat="1" ht="12.75">
      <c r="I527" s="486"/>
      <c r="J527" s="486"/>
      <c r="K527" s="486"/>
      <c r="L527" s="486"/>
      <c r="M527" s="486"/>
      <c r="N527" s="486"/>
      <c r="O527" s="486"/>
      <c r="P527" s="486"/>
      <c r="Q527" s="486"/>
    </row>
    <row r="528" spans="9:17" s="487" customFormat="1" ht="12.75">
      <c r="I528" s="486"/>
      <c r="J528" s="486"/>
      <c r="K528" s="486"/>
      <c r="L528" s="486"/>
      <c r="M528" s="486"/>
      <c r="N528" s="486"/>
      <c r="O528" s="486"/>
      <c r="P528" s="486"/>
      <c r="Q528" s="486"/>
    </row>
    <row r="529" spans="9:17" s="487" customFormat="1" ht="12.75">
      <c r="I529" s="486"/>
      <c r="J529" s="486"/>
      <c r="K529" s="486"/>
      <c r="L529" s="486"/>
      <c r="M529" s="486"/>
      <c r="N529" s="486"/>
      <c r="O529" s="486"/>
      <c r="P529" s="486"/>
      <c r="Q529" s="486"/>
    </row>
    <row r="530" spans="9:17" s="487" customFormat="1" ht="12.75">
      <c r="I530" s="486"/>
      <c r="J530" s="486"/>
      <c r="K530" s="486"/>
      <c r="L530" s="486"/>
      <c r="M530" s="486"/>
      <c r="N530" s="486"/>
      <c r="O530" s="486"/>
      <c r="P530" s="486"/>
      <c r="Q530" s="486"/>
    </row>
    <row r="531" spans="9:17" s="487" customFormat="1" ht="12.75">
      <c r="I531" s="486"/>
      <c r="J531" s="486"/>
      <c r="K531" s="486"/>
      <c r="L531" s="486"/>
      <c r="M531" s="486"/>
      <c r="N531" s="486"/>
      <c r="O531" s="486"/>
      <c r="P531" s="486"/>
      <c r="Q531" s="486"/>
    </row>
    <row r="532" spans="9:17" s="487" customFormat="1" ht="12.75">
      <c r="I532" s="486"/>
      <c r="J532" s="486"/>
      <c r="K532" s="486"/>
      <c r="L532" s="486"/>
      <c r="M532" s="486"/>
      <c r="N532" s="486"/>
      <c r="O532" s="486"/>
      <c r="P532" s="486"/>
      <c r="Q532" s="486"/>
    </row>
    <row r="533" spans="9:17" s="487" customFormat="1" ht="12.75">
      <c r="I533" s="486"/>
      <c r="J533" s="486"/>
      <c r="K533" s="486"/>
      <c r="L533" s="486"/>
      <c r="M533" s="486"/>
      <c r="N533" s="486"/>
      <c r="O533" s="486"/>
      <c r="P533" s="486"/>
      <c r="Q533" s="486"/>
    </row>
    <row r="534" spans="9:17" s="487" customFormat="1" ht="12.75">
      <c r="I534" s="486"/>
      <c r="J534" s="486"/>
      <c r="K534" s="486"/>
      <c r="L534" s="486"/>
      <c r="M534" s="486"/>
      <c r="N534" s="486"/>
      <c r="O534" s="486"/>
      <c r="P534" s="486"/>
      <c r="Q534" s="486"/>
    </row>
    <row r="535" spans="9:17" s="487" customFormat="1" ht="12.75">
      <c r="I535" s="486"/>
      <c r="J535" s="486"/>
      <c r="K535" s="486"/>
      <c r="L535" s="486"/>
      <c r="M535" s="486"/>
      <c r="N535" s="486"/>
      <c r="O535" s="486"/>
      <c r="P535" s="486"/>
      <c r="Q535" s="486"/>
    </row>
    <row r="536" spans="9:17" s="487" customFormat="1" ht="12.75">
      <c r="I536" s="486"/>
      <c r="J536" s="486"/>
      <c r="K536" s="486"/>
      <c r="L536" s="486"/>
      <c r="M536" s="486"/>
      <c r="N536" s="486"/>
      <c r="O536" s="486"/>
      <c r="P536" s="486"/>
      <c r="Q536" s="486"/>
    </row>
    <row r="537" spans="9:17" s="487" customFormat="1" ht="12.75">
      <c r="I537" s="486"/>
      <c r="J537" s="486"/>
      <c r="K537" s="486"/>
      <c r="L537" s="486"/>
      <c r="M537" s="486"/>
      <c r="N537" s="486"/>
      <c r="O537" s="486"/>
      <c r="P537" s="486"/>
      <c r="Q537" s="486"/>
    </row>
    <row r="538" spans="9:17" s="487" customFormat="1" ht="12.75">
      <c r="I538" s="486"/>
      <c r="J538" s="486"/>
      <c r="K538" s="486"/>
      <c r="L538" s="486"/>
      <c r="M538" s="486"/>
      <c r="N538" s="486"/>
      <c r="O538" s="486"/>
      <c r="P538" s="486"/>
      <c r="Q538" s="486"/>
    </row>
    <row r="539" spans="9:17" s="487" customFormat="1" ht="12.75">
      <c r="I539" s="486"/>
      <c r="J539" s="486"/>
      <c r="K539" s="486"/>
      <c r="L539" s="486"/>
      <c r="M539" s="486"/>
      <c r="N539" s="486"/>
      <c r="O539" s="486"/>
      <c r="P539" s="486"/>
      <c r="Q539" s="486"/>
    </row>
    <row r="540" spans="9:17" s="487" customFormat="1" ht="12.75">
      <c r="I540" s="486"/>
      <c r="J540" s="486"/>
      <c r="K540" s="486"/>
      <c r="L540" s="486"/>
      <c r="M540" s="486"/>
      <c r="N540" s="486"/>
      <c r="O540" s="486"/>
      <c r="P540" s="486"/>
      <c r="Q540" s="486"/>
    </row>
    <row r="541" spans="9:17" s="487" customFormat="1" ht="12.75">
      <c r="I541" s="486"/>
      <c r="J541" s="486"/>
      <c r="K541" s="486"/>
      <c r="L541" s="486"/>
      <c r="M541" s="486"/>
      <c r="N541" s="486"/>
      <c r="O541" s="486"/>
      <c r="P541" s="486"/>
      <c r="Q541" s="486"/>
    </row>
    <row r="542" spans="9:17" s="487" customFormat="1" ht="12.75">
      <c r="I542" s="486"/>
      <c r="J542" s="486"/>
      <c r="K542" s="486"/>
      <c r="L542" s="486"/>
      <c r="M542" s="486"/>
      <c r="N542" s="486"/>
      <c r="O542" s="486"/>
      <c r="P542" s="486"/>
      <c r="Q542" s="486"/>
    </row>
    <row r="543" spans="9:17" s="487" customFormat="1" ht="12.75">
      <c r="I543" s="486"/>
      <c r="J543" s="486"/>
      <c r="K543" s="486"/>
      <c r="L543" s="486"/>
      <c r="M543" s="486"/>
      <c r="N543" s="486"/>
      <c r="O543" s="486"/>
      <c r="P543" s="486"/>
      <c r="Q543" s="486"/>
    </row>
    <row r="544" spans="9:17" s="487" customFormat="1" ht="12.75">
      <c r="I544" s="486"/>
      <c r="J544" s="486"/>
      <c r="K544" s="486"/>
      <c r="L544" s="486"/>
      <c r="M544" s="486"/>
      <c r="N544" s="486"/>
      <c r="O544" s="486"/>
      <c r="P544" s="486"/>
      <c r="Q544" s="486"/>
    </row>
    <row r="545" spans="9:17" s="487" customFormat="1" ht="12.75">
      <c r="I545" s="486"/>
      <c r="J545" s="486"/>
      <c r="K545" s="486"/>
      <c r="L545" s="486"/>
      <c r="M545" s="486"/>
      <c r="N545" s="486"/>
      <c r="O545" s="486"/>
      <c r="P545" s="486"/>
      <c r="Q545" s="486"/>
    </row>
    <row r="546" spans="9:17" s="487" customFormat="1" ht="12.75">
      <c r="I546" s="486"/>
      <c r="J546" s="486"/>
      <c r="K546" s="486"/>
      <c r="L546" s="486"/>
      <c r="M546" s="486"/>
      <c r="N546" s="486"/>
      <c r="O546" s="486"/>
      <c r="P546" s="486"/>
      <c r="Q546" s="486"/>
    </row>
    <row r="547" spans="9:17" s="487" customFormat="1" ht="12.75">
      <c r="I547" s="486"/>
      <c r="J547" s="486"/>
      <c r="K547" s="486"/>
      <c r="L547" s="486"/>
      <c r="M547" s="486"/>
      <c r="N547" s="486"/>
      <c r="O547" s="486"/>
      <c r="P547" s="486"/>
      <c r="Q547" s="486"/>
    </row>
    <row r="548" spans="9:17" s="487" customFormat="1" ht="12.75">
      <c r="I548" s="486"/>
      <c r="J548" s="486"/>
      <c r="K548" s="486"/>
      <c r="L548" s="486"/>
      <c r="M548" s="486"/>
      <c r="N548" s="486"/>
      <c r="O548" s="486"/>
      <c r="P548" s="486"/>
      <c r="Q548" s="486"/>
    </row>
    <row r="549" spans="9:17" s="487" customFormat="1" ht="12.75">
      <c r="I549" s="486"/>
      <c r="J549" s="486"/>
      <c r="K549" s="486"/>
      <c r="L549" s="486"/>
      <c r="M549" s="486"/>
      <c r="N549" s="486"/>
      <c r="O549" s="486"/>
      <c r="P549" s="486"/>
      <c r="Q549" s="486"/>
    </row>
    <row r="550" spans="9:17" s="487" customFormat="1" ht="12.75">
      <c r="I550" s="486"/>
      <c r="J550" s="486"/>
      <c r="K550" s="486"/>
      <c r="L550" s="486"/>
      <c r="M550" s="486"/>
      <c r="N550" s="486"/>
      <c r="O550" s="486"/>
      <c r="P550" s="486"/>
      <c r="Q550" s="486"/>
    </row>
    <row r="551" spans="9:17" s="487" customFormat="1" ht="12.75">
      <c r="I551" s="486"/>
      <c r="J551" s="486"/>
      <c r="K551" s="486"/>
      <c r="L551" s="486"/>
      <c r="M551" s="486"/>
      <c r="N551" s="486"/>
      <c r="O551" s="486"/>
      <c r="P551" s="486"/>
      <c r="Q551" s="486"/>
    </row>
    <row r="552" spans="9:17" s="487" customFormat="1" ht="12.75">
      <c r="I552" s="486"/>
      <c r="J552" s="486"/>
      <c r="K552" s="486"/>
      <c r="L552" s="486"/>
      <c r="M552" s="486"/>
      <c r="N552" s="486"/>
      <c r="O552" s="486"/>
      <c r="P552" s="486"/>
      <c r="Q552" s="486"/>
    </row>
    <row r="553" spans="9:17" s="487" customFormat="1" ht="12.75">
      <c r="I553" s="486"/>
      <c r="J553" s="486"/>
      <c r="K553" s="486"/>
      <c r="L553" s="486"/>
      <c r="M553" s="486"/>
      <c r="N553" s="486"/>
      <c r="O553" s="486"/>
      <c r="P553" s="486"/>
      <c r="Q553" s="486"/>
    </row>
    <row r="554" spans="9:17" s="487" customFormat="1" ht="12.75">
      <c r="I554" s="486"/>
      <c r="J554" s="486"/>
      <c r="K554" s="486"/>
      <c r="L554" s="486"/>
      <c r="M554" s="486"/>
      <c r="N554" s="486"/>
      <c r="O554" s="486"/>
      <c r="P554" s="486"/>
      <c r="Q554" s="486"/>
    </row>
    <row r="555" spans="9:17" s="487" customFormat="1" ht="12.75">
      <c r="I555" s="486"/>
      <c r="J555" s="486"/>
      <c r="K555" s="486"/>
      <c r="L555" s="486"/>
      <c r="M555" s="486"/>
      <c r="N555" s="486"/>
      <c r="O555" s="486"/>
      <c r="P555" s="486"/>
      <c r="Q555" s="486"/>
    </row>
    <row r="556" spans="9:17" s="487" customFormat="1" ht="12.75">
      <c r="I556" s="486"/>
      <c r="J556" s="486"/>
      <c r="K556" s="486"/>
      <c r="L556" s="486"/>
      <c r="M556" s="486"/>
      <c r="N556" s="486"/>
      <c r="O556" s="486"/>
      <c r="P556" s="486"/>
      <c r="Q556" s="486"/>
    </row>
    <row r="557" spans="9:17" s="487" customFormat="1" ht="12.75">
      <c r="I557" s="486"/>
      <c r="J557" s="486"/>
      <c r="K557" s="486"/>
      <c r="L557" s="486"/>
      <c r="M557" s="486"/>
      <c r="N557" s="486"/>
      <c r="O557" s="486"/>
      <c r="P557" s="486"/>
      <c r="Q557" s="486"/>
    </row>
    <row r="558" spans="9:17" s="487" customFormat="1" ht="12.75">
      <c r="I558" s="486"/>
      <c r="J558" s="486"/>
      <c r="K558" s="486"/>
      <c r="L558" s="486"/>
      <c r="M558" s="486"/>
      <c r="N558" s="486"/>
      <c r="O558" s="486"/>
      <c r="P558" s="486"/>
      <c r="Q558" s="486"/>
    </row>
    <row r="559" spans="9:17" s="487" customFormat="1" ht="12.75">
      <c r="I559" s="486"/>
      <c r="J559" s="486"/>
      <c r="K559" s="486"/>
      <c r="L559" s="486"/>
      <c r="M559" s="486"/>
      <c r="N559" s="486"/>
      <c r="O559" s="486"/>
      <c r="P559" s="486"/>
      <c r="Q559" s="486"/>
    </row>
    <row r="560" spans="9:17" s="487" customFormat="1" ht="12.75">
      <c r="I560" s="486"/>
      <c r="J560" s="486"/>
      <c r="K560" s="486"/>
      <c r="L560" s="486"/>
      <c r="M560" s="486"/>
      <c r="N560" s="486"/>
      <c r="O560" s="486"/>
      <c r="P560" s="486"/>
      <c r="Q560" s="486"/>
    </row>
    <row r="561" spans="9:17" s="487" customFormat="1" ht="12.75">
      <c r="I561" s="486"/>
      <c r="J561" s="486"/>
      <c r="K561" s="486"/>
      <c r="L561" s="486"/>
      <c r="M561" s="486"/>
      <c r="N561" s="486"/>
      <c r="O561" s="486"/>
      <c r="P561" s="486"/>
      <c r="Q561" s="486"/>
    </row>
    <row r="562" spans="9:17" s="487" customFormat="1" ht="12.75">
      <c r="I562" s="486"/>
      <c r="J562" s="486"/>
      <c r="K562" s="486"/>
      <c r="L562" s="486"/>
      <c r="M562" s="486"/>
      <c r="N562" s="486"/>
      <c r="O562" s="486"/>
      <c r="P562" s="486"/>
      <c r="Q562" s="486"/>
    </row>
    <row r="563" spans="9:17" s="487" customFormat="1" ht="12.75">
      <c r="I563" s="486"/>
      <c r="J563" s="486"/>
      <c r="K563" s="486"/>
      <c r="L563" s="486"/>
      <c r="M563" s="486"/>
      <c r="N563" s="486"/>
      <c r="O563" s="486"/>
      <c r="P563" s="486"/>
      <c r="Q563" s="486"/>
    </row>
    <row r="564" spans="9:17" s="487" customFormat="1" ht="12.75">
      <c r="I564" s="486"/>
      <c r="J564" s="486"/>
      <c r="K564" s="486"/>
      <c r="L564" s="486"/>
      <c r="M564" s="486"/>
      <c r="N564" s="486"/>
      <c r="O564" s="486"/>
      <c r="P564" s="486"/>
      <c r="Q564" s="486"/>
    </row>
    <row r="565" spans="9:17" s="487" customFormat="1" ht="12.75">
      <c r="I565" s="486"/>
      <c r="J565" s="486"/>
      <c r="K565" s="486"/>
      <c r="L565" s="486"/>
      <c r="M565" s="486"/>
      <c r="N565" s="486"/>
      <c r="O565" s="486"/>
      <c r="P565" s="486"/>
      <c r="Q565" s="486"/>
    </row>
    <row r="566" spans="9:17" s="487" customFormat="1" ht="12.75">
      <c r="I566" s="486"/>
      <c r="J566" s="486"/>
      <c r="K566" s="486"/>
      <c r="L566" s="486"/>
      <c r="M566" s="486"/>
      <c r="N566" s="486"/>
      <c r="O566" s="486"/>
      <c r="P566" s="486"/>
      <c r="Q566" s="486"/>
    </row>
    <row r="567" spans="9:17" s="487" customFormat="1" ht="12.75">
      <c r="I567" s="486"/>
      <c r="J567" s="486"/>
      <c r="K567" s="486"/>
      <c r="L567" s="486"/>
      <c r="M567" s="486"/>
      <c r="N567" s="486"/>
      <c r="O567" s="486"/>
      <c r="P567" s="486"/>
      <c r="Q567" s="486"/>
    </row>
    <row r="568" spans="9:17" s="487" customFormat="1" ht="12.75">
      <c r="I568" s="486"/>
      <c r="J568" s="486"/>
      <c r="K568" s="486"/>
      <c r="L568" s="486"/>
      <c r="M568" s="486"/>
      <c r="N568" s="486"/>
      <c r="O568" s="486"/>
      <c r="P568" s="486"/>
      <c r="Q568" s="486"/>
    </row>
    <row r="569" spans="9:17" s="487" customFormat="1" ht="12.75">
      <c r="I569" s="486"/>
      <c r="J569" s="486"/>
      <c r="K569" s="486"/>
      <c r="L569" s="486"/>
      <c r="M569" s="486"/>
      <c r="N569" s="486"/>
      <c r="O569" s="486"/>
      <c r="P569" s="486"/>
      <c r="Q569" s="486"/>
    </row>
    <row r="570" spans="9:17" s="487" customFormat="1" ht="12.75">
      <c r="I570" s="486"/>
      <c r="J570" s="486"/>
      <c r="K570" s="486"/>
      <c r="L570" s="486"/>
      <c r="M570" s="486"/>
      <c r="N570" s="486"/>
      <c r="O570" s="486"/>
      <c r="P570" s="486"/>
      <c r="Q570" s="486"/>
    </row>
  </sheetData>
  <sheetProtection/>
  <printOptions/>
  <pageMargins left="0.1968503937007874" right="0.1968503937007874" top="0.7874015748031497" bottom="0.7874015748031497" header="0.31496062992125984" footer="0.31496062992125984"/>
  <pageSetup horizontalDpi="600" verticalDpi="600" orientation="portrait" paperSize="9" scale="69" r:id="rId1"/>
  <rowBreaks count="1" manualBreakCount="1">
    <brk id="8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2016-09-05T13:22:23Z</cp:lastPrinted>
  <dcterms:created xsi:type="dcterms:W3CDTF">1999-01-26T13:20:15Z</dcterms:created>
  <dcterms:modified xsi:type="dcterms:W3CDTF">2016-12-11T18:01:29Z</dcterms:modified>
  <cp:category/>
  <cp:version/>
  <cp:contentType/>
  <cp:contentStatus/>
</cp:coreProperties>
</file>